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defaultThemeVersion="166925"/>
  <mc:AlternateContent xmlns:mc="http://schemas.openxmlformats.org/markup-compatibility/2006">
    <mc:Choice Requires="x15">
      <x15ac:absPath xmlns:x15ac="http://schemas.microsoft.com/office/spreadsheetml/2010/11/ac" url="C:\Users\Hermosita\Documents\SDA\Consultoria\PRODUCTO 6_FINALES\Evaluacion\BURRO\"/>
    </mc:Choice>
  </mc:AlternateContent>
  <xr:revisionPtr revIDLastSave="0" documentId="13_ncr:1_{3A67F808-FB42-4509-9EA1-E37B6D15E3F2}" xr6:coauthVersionLast="45" xr6:coauthVersionMax="47" xr10:uidLastSave="{00000000-0000-0000-0000-000000000000}"/>
  <bookViews>
    <workbookView xWindow="-120" yWindow="-120" windowWidth="29040" windowHeight="15720" tabRatio="500" xr2:uid="{00000000-000D-0000-FFFF-FFFF00000000}"/>
  </bookViews>
  <sheets>
    <sheet name="Burro" sheetId="3" r:id="rId1"/>
  </sheets>
  <definedNames>
    <definedName name="_xlnm._FilterDatabase" localSheetId="0" hidden="1">Burro!$A$1:$Q$85</definedName>
  </definedNames>
  <calcPr calcId="191029"/>
  <extLst>
    <ext xmlns:xcalcf="http://schemas.microsoft.com/office/spreadsheetml/2018/calcfeatures" uri="{B58B0392-4F1F-4190-BB64-5DF3571DCE5F}">
      <xcalcf:calcFeatures>
        <xcalcf:feature name="microsoft.com:RD"/>
        <xcalcf:feature name="microsoft.com:FV"/>
      </xcalcf:calcFeatures>
    </ext>
    <ext xmlns:loext="http://schemas.libreoffice.org/" uri="{7626C862-2A13-11E5-B345-FEFF819CDC9F}">
      <loext:extCalcPr stringRefSyntax="ExcelA1"/>
    </ext>
  </extLst>
</workbook>
</file>

<file path=xl/calcChain.xml><?xml version="1.0" encoding="utf-8"?>
<calcChain xmlns="http://schemas.openxmlformats.org/spreadsheetml/2006/main">
  <c r="S89" i="3" l="1"/>
  <c r="R88" i="3"/>
  <c r="S88" i="3" s="1"/>
  <c r="O85" i="3"/>
  <c r="T91" i="3" s="1"/>
  <c r="N85" i="3"/>
  <c r="R91" i="3" s="1"/>
  <c r="S91" i="3" s="1"/>
  <c r="O60" i="3"/>
  <c r="T90" i="3" s="1"/>
  <c r="O58" i="3"/>
  <c r="T89" i="3" s="1"/>
  <c r="N58" i="3"/>
  <c r="R89" i="3" s="1"/>
  <c r="O28" i="3"/>
  <c r="N28" i="3"/>
  <c r="T88" i="3" l="1"/>
  <c r="U89" i="3"/>
  <c r="T92" i="3"/>
  <c r="U91" i="3"/>
  <c r="U88" i="3"/>
  <c r="R90" i="3" l="1"/>
  <c r="D4" i="3"/>
  <c r="D5" i="3" s="1"/>
  <c r="D6" i="3" s="1"/>
  <c r="D7" i="3" s="1"/>
  <c r="D8" i="3" s="1"/>
  <c r="D9" i="3" s="1"/>
  <c r="D10" i="3" s="1"/>
  <c r="D11" i="3" s="1"/>
  <c r="D12" i="3" s="1"/>
  <c r="D13" i="3" s="1"/>
  <c r="D14" i="3" s="1"/>
  <c r="D15" i="3" s="1"/>
  <c r="D16" i="3" s="1"/>
  <c r="D17" i="3" s="1"/>
  <c r="D18" i="3" s="1"/>
  <c r="D19" i="3" s="1"/>
  <c r="D20" i="3" s="1"/>
  <c r="D21" i="3" s="1"/>
  <c r="D22" i="3" s="1"/>
  <c r="D23" i="3" s="1"/>
  <c r="D24" i="3" s="1"/>
  <c r="D25" i="3" s="1"/>
  <c r="D26" i="3" s="1"/>
  <c r="D27" i="3" s="1"/>
  <c r="D28" i="3" s="1"/>
  <c r="D29" i="3" s="1"/>
  <c r="D30" i="3" s="1"/>
  <c r="D31" i="3" s="1"/>
  <c r="D32" i="3" s="1"/>
  <c r="D33" i="3" s="1"/>
  <c r="D34" i="3" s="1"/>
  <c r="D35" i="3" s="1"/>
  <c r="D36" i="3" s="1"/>
  <c r="D37" i="3" s="1"/>
  <c r="D38" i="3" s="1"/>
  <c r="D39" i="3" s="1"/>
  <c r="D40" i="3" s="1"/>
  <c r="D41" i="3" s="1"/>
  <c r="D42" i="3" s="1"/>
  <c r="D43" i="3" s="1"/>
  <c r="D44" i="3" s="1"/>
  <c r="D45" i="3" s="1"/>
  <c r="D46" i="3" s="1"/>
  <c r="D47" i="3" s="1"/>
  <c r="D48" i="3" s="1"/>
  <c r="D49" i="3" s="1"/>
  <c r="D50" i="3" s="1"/>
  <c r="D51" i="3" s="1"/>
  <c r="D52" i="3" s="1"/>
  <c r="D53" i="3" s="1"/>
  <c r="D54" i="3" s="1"/>
  <c r="D55" i="3" s="1"/>
  <c r="D56" i="3" s="1"/>
  <c r="D57" i="3" s="1"/>
  <c r="D58" i="3" s="1"/>
  <c r="D59" i="3" s="1"/>
  <c r="D60" i="3" s="1"/>
  <c r="D61" i="3" s="1"/>
  <c r="D62" i="3" s="1"/>
  <c r="D63" i="3" s="1"/>
  <c r="D64" i="3" s="1"/>
  <c r="D65" i="3" s="1"/>
  <c r="D66" i="3" s="1"/>
  <c r="D67" i="3" s="1"/>
  <c r="D68" i="3" s="1"/>
  <c r="D69" i="3" s="1"/>
  <c r="D70" i="3" s="1"/>
  <c r="D71" i="3" s="1"/>
  <c r="D72" i="3" s="1"/>
  <c r="D73" i="3" s="1"/>
  <c r="D74" i="3" s="1"/>
  <c r="D75" i="3" s="1"/>
  <c r="D76" i="3" s="1"/>
  <c r="D77" i="3" s="1"/>
  <c r="D78" i="3" s="1"/>
  <c r="D79" i="3" s="1"/>
  <c r="D80" i="3" s="1"/>
  <c r="D81" i="3" s="1"/>
  <c r="D82" i="3" s="1"/>
  <c r="D83" i="3" s="1"/>
  <c r="D84" i="3" s="1"/>
  <c r="D85" i="3" s="1"/>
  <c r="S90" i="3" l="1"/>
  <c r="R92" i="3"/>
  <c r="S92" i="3" l="1"/>
  <c r="U90" i="3"/>
  <c r="U92" i="3" s="1"/>
</calcChain>
</file>

<file path=xl/sharedStrings.xml><?xml version="1.0" encoding="utf-8"?>
<sst xmlns="http://schemas.openxmlformats.org/spreadsheetml/2006/main" count="616" uniqueCount="504">
  <si>
    <t>ÁMBITO</t>
  </si>
  <si>
    <t>PARÁMETROS</t>
  </si>
  <si>
    <t>ITEM</t>
  </si>
  <si>
    <t>INDICADOR</t>
  </si>
  <si>
    <t>CÁLCULO DEL INDICADOR</t>
  </si>
  <si>
    <t>ESCALA DE CALIFICACIÓN</t>
  </si>
  <si>
    <t>CALIFICACIÓN</t>
  </si>
  <si>
    <t>4 Muy bueno</t>
  </si>
  <si>
    <t>3 Bueno</t>
  </si>
  <si>
    <t>2 Aceptable</t>
  </si>
  <si>
    <t>1 Deficiente</t>
  </si>
  <si>
    <t>EVALUACIÓN ECOLÓGICA</t>
  </si>
  <si>
    <t>Conectividad ecológica</t>
  </si>
  <si>
    <t>Indice de Sinuosidad</t>
  </si>
  <si>
    <t>S = Lr / Lg
Donde: S es la razón de sinuosidad, Lr es la longitud real de la red y Lg es la longitud del grafo</t>
  </si>
  <si>
    <t>S= 1. Lineal: el nivel de simplifación del grafo coincide con la realidad.</t>
  </si>
  <si>
    <t xml:space="preserve"> S entre 1 y 1,5. Regular:  el nivel de simplifación del grafo no se aparta tanto de la realidad.</t>
  </si>
  <si>
    <t>S entre 1,5 y 2. Irregular: el nivel de simplifación del grafo se aleja de la realidad.</t>
  </si>
  <si>
    <t>S &gt; 2. Tortuosa: el nivel de simplifación del grafo se aparta por completo de la realidad.</t>
  </si>
  <si>
    <t>Diversidad biológica flora</t>
  </si>
  <si>
    <t>Indice Shannon Wiener</t>
  </si>
  <si>
    <t xml:space="preserve">Calificación del índice entre 5 - 3. </t>
  </si>
  <si>
    <t xml:space="preserve">Calificación del índice entre 3 - 2. </t>
  </si>
  <si>
    <t xml:space="preserve">Calificación del índice &lt; 2. </t>
  </si>
  <si>
    <t xml:space="preserve">Calificación del índice = 0 (sólo una especie presente). </t>
  </si>
  <si>
    <t>Indice Simpson (dominancia)</t>
  </si>
  <si>
    <t>Calificación del índice entre 0,2 y &lt; 0,5</t>
  </si>
  <si>
    <t>Calificación del índice entre 0,5 y &lt; 0,7</t>
  </si>
  <si>
    <t>Calificación del índice entre 0,7 y 1</t>
  </si>
  <si>
    <t>Calificación del índice &lt;  0,2</t>
  </si>
  <si>
    <t>Coberturas vegetales</t>
  </si>
  <si>
    <t>Área natural</t>
  </si>
  <si>
    <t>área natural / área total del humedal X  100</t>
  </si>
  <si>
    <t>Al menos el 90% de las coberturas del humedal son áreas naturales</t>
  </si>
  <si>
    <t>Al menos el 75% de las coberturas del humedal son áreas naturales</t>
  </si>
  <si>
    <t>Al menos el 50% de las coberturas del humedal son áreas naturales</t>
  </si>
  <si>
    <t>Menos del 50% de las coberturas del humedal son áreas naturales</t>
  </si>
  <si>
    <t>Vegetación antropizada</t>
  </si>
  <si>
    <t>vegetación antropizada / área total del humedal X  100</t>
  </si>
  <si>
    <t>Menos del 10% de las coberturas del humedal son áreas antropizadas</t>
  </si>
  <si>
    <t>Menos del 25% de las coberturas del humedal son áreas antropizadas</t>
  </si>
  <si>
    <t>Menos del 50% de las coberturas del humedal son áreas antropizadas</t>
  </si>
  <si>
    <t>Más del 50% de las coberturas del humedal son áreas antropizadas</t>
  </si>
  <si>
    <t>Cobertura antrópica</t>
  </si>
  <si>
    <t>Naturalidad</t>
  </si>
  <si>
    <t>∑ calificaciones de criterios evaluados</t>
  </si>
  <si>
    <t>Número de especies</t>
  </si>
  <si>
    <t>3 especies</t>
  </si>
  <si>
    <t>Fragilidad flora</t>
  </si>
  <si>
    <t>Riqueza de especies de flora en categoría de peligro crítico y amenazadas.</t>
  </si>
  <si>
    <t>Fragilidad fauna</t>
  </si>
  <si>
    <t>Riqueza de especies de fauna en categoría de peligro crítico y amenazadas.</t>
  </si>
  <si>
    <t>Calidad del agua</t>
  </si>
  <si>
    <t>ICA-HUM</t>
  </si>
  <si>
    <t>EVALUACIÓN SOCIOECONÓMICA Y CULTURAL</t>
  </si>
  <si>
    <t>Gobernanza</t>
  </si>
  <si>
    <t>Cantidad de mesas territoriales adelantadas por año.</t>
  </si>
  <si>
    <t>8 o más.</t>
  </si>
  <si>
    <t>Entre 6 y 7.</t>
  </si>
  <si>
    <t>Entre 3 y 5.</t>
  </si>
  <si>
    <t>&lt;= 2</t>
  </si>
  <si>
    <t>Número de participantes en mesas territoriales</t>
  </si>
  <si>
    <t>57 o más</t>
  </si>
  <si>
    <t>Entre 41 y 56</t>
  </si>
  <si>
    <t>Entre 17 y 40</t>
  </si>
  <si>
    <t>&lt;=16</t>
  </si>
  <si>
    <t>Valores estéticos, culturales,
religiosos e históricos</t>
  </si>
  <si>
    <t>Cantidad de eventos representativos en el humedal por año.</t>
  </si>
  <si>
    <t>6 o más.</t>
  </si>
  <si>
    <t>Entre 4 y 5</t>
  </si>
  <si>
    <t>Entre2 y 3</t>
  </si>
  <si>
    <t>&lt;= 1</t>
  </si>
  <si>
    <t>Cantidad de participantes en eventos representativos en el humedal por año.</t>
  </si>
  <si>
    <t>90 más</t>
  </si>
  <si>
    <t>Entre 89 a 61</t>
  </si>
  <si>
    <t>Entre 41 a 60</t>
  </si>
  <si>
    <t>&lt;= 40</t>
  </si>
  <si>
    <t>Educación e
investigación</t>
  </si>
  <si>
    <t>Más de 200</t>
  </si>
  <si>
    <t>entre 199 y 160</t>
  </si>
  <si>
    <t>&lt;= 159</t>
  </si>
  <si>
    <t>Más de 100</t>
  </si>
  <si>
    <t>entre 99 y 60</t>
  </si>
  <si>
    <t>&lt;= 59</t>
  </si>
  <si>
    <t>Su número no supera el 50% de la capacidad de carga establecida.</t>
  </si>
  <si>
    <t>Su número es menor al 79% de la capacidad de carga establecida.</t>
  </si>
  <si>
    <t>Su número está entre el 80% y 99% de la capacidad de carga establecida.</t>
  </si>
  <si>
    <t>Supera el 100% de la capacidad de carga establecida.</t>
  </si>
  <si>
    <t>Número de acciones pedagógicas en colegios por año</t>
  </si>
  <si>
    <t>Más de 50</t>
  </si>
  <si>
    <t>entre 49 y 30</t>
  </si>
  <si>
    <t>&lt;= 29</t>
  </si>
  <si>
    <t>Número de participantes en acciones pedagógicas en colegios por año</t>
  </si>
  <si>
    <t>Más de 400</t>
  </si>
  <si>
    <t>entre 399 y 300</t>
  </si>
  <si>
    <t>&lt;= 299</t>
  </si>
  <si>
    <t>Más de 10</t>
  </si>
  <si>
    <t>&lt;= 5</t>
  </si>
  <si>
    <t>Más de 4</t>
  </si>
  <si>
    <t>entre 3 y 2</t>
  </si>
  <si>
    <t>PROBLEMÁTICA AMBIENTAL Y CONFRONTACIÓN DE INTERESES</t>
  </si>
  <si>
    <t>Factores de perturbación en el humedal</t>
  </si>
  <si>
    <t>Cantidad de tensionantes reportados en el humedal</t>
  </si>
  <si>
    <t>∑ tensionantes reportados</t>
  </si>
  <si>
    <t>PLANIFICACIÓN Y GESTIÓN</t>
  </si>
  <si>
    <t>∑ proyectos ejecutados / total de proyectos formulados  X  100</t>
  </si>
  <si>
    <t>Se han implementado al menos el 90% de los proyectos del PMA, según cronograma de ejecución del plan de acción.</t>
  </si>
  <si>
    <t>Se han implementado al menos el 75%de los proyectos del PMA, según cronograma de ejecución del plan de acción.</t>
  </si>
  <si>
    <t>Se han implementado al menos el 50% de los proyectos  del PMA, según cronograma de ejecución del plan de acción.</t>
  </si>
  <si>
    <t>Se han implementado menos del 50%de los proyectos del PMA, según cronograma de ejecución del plan de acción.</t>
  </si>
  <si>
    <t>Porcentaje de proyectos del PMA sin ejecutar en el humedal.</t>
  </si>
  <si>
    <t>∑ proyectos sin ejecutar / total de proyectos formulados  X  100</t>
  </si>
  <si>
    <t>Menos del 10% de los proyectos del PMA se encuentran sin ejecutar, según cronograma de ejecución del plan de acción.</t>
  </si>
  <si>
    <t>Menos del 25% de los proyectos del PMA se encuentran sin ejecutar, según cronograma de ejecución del plan de acción.</t>
  </si>
  <si>
    <t>Menos del 50% de los proyectos del PMA se encuentran sin ejecutar, según cronograma de ejecución del plan de acción.</t>
  </si>
  <si>
    <t>El 90 % o más de los proyectos del PMA se encuentran sin ejecutar, según cronograma de ejecución del plan de acción.</t>
  </si>
  <si>
    <t>Calificación ideal</t>
  </si>
  <si>
    <t>Calificación real</t>
  </si>
  <si>
    <t>0 – 50 %</t>
  </si>
  <si>
    <t>&gt; 50 – 75%</t>
  </si>
  <si>
    <t>Aceptable</t>
  </si>
  <si>
    <t>&gt; 75 – 90%</t>
  </si>
  <si>
    <t>&gt; 90%</t>
  </si>
  <si>
    <t>Índice de Naturalidad</t>
  </si>
  <si>
    <t>Porcentaje de proyectos del PMA ejecutados en el humedal</t>
  </si>
  <si>
    <t>Resultado ≥ 6 especies</t>
  </si>
  <si>
    <t xml:space="preserve">Resultado entre 4 y 5 especies </t>
  </si>
  <si>
    <t>Resultado entre 1 o 2 especies</t>
  </si>
  <si>
    <t>Resultado ≥ 13</t>
  </si>
  <si>
    <t xml:space="preserve">Resultado entre 10 y 12 especies </t>
  </si>
  <si>
    <t xml:space="preserve">Resultado entre 6 y 9 especies </t>
  </si>
  <si>
    <t>Resultado ≤ 5 especies</t>
  </si>
  <si>
    <t>cobertura antropizada / área total del humedal X  100</t>
  </si>
  <si>
    <t>RESULTADO EVALUACIÓN DE EFECTIVIDAD DEL MANEJO</t>
  </si>
  <si>
    <t>Indice Beta</t>
  </si>
  <si>
    <t>ß = Nº de arcos / Nº de nodos</t>
  </si>
  <si>
    <t xml:space="preserve">ß &gt; 1. Red muy bien conectada, pues la cantidad de arcos supera notoriamente la cantidad de nodos. </t>
  </si>
  <si>
    <t>ß = 1. Existe el mismo número de nodos y arcos por lo tanto es posible establecer un circuito.</t>
  </si>
  <si>
    <t>ß &lt; 1 y &gt; 0 . La cantidad de arcos es menor al número de nodos por lo que existe un baja conectividad.</t>
  </si>
  <si>
    <t>ß = 0. No existen arcos, por lo tanto la red es nula.</t>
  </si>
  <si>
    <t>Indice Margalef (diversidad específica)</t>
  </si>
  <si>
    <t>I = (s - 1) / Ln N
Donde I es la diversidad específica, s es el número de especies presentes, y N es el número total de individuos (pertenecientes a todas las especies).</t>
  </si>
  <si>
    <t>Calificación del índice &gt; 5</t>
  </si>
  <si>
    <t xml:space="preserve">Calificación del índice entre 5 y 4 </t>
  </si>
  <si>
    <t>Calificación del índice entre 4 y 2</t>
  </si>
  <si>
    <t>Calificación del índice &lt; 2</t>
  </si>
  <si>
    <t>D = ∑ ni ( ni - 1) / N (N - 1)
Donde: S es el número de especies, N es el total de organismos presentes (o unidades cuadradas) y n es el número de ejemplares por especie</t>
  </si>
  <si>
    <t>Calificación del índice &lt;  0,1</t>
  </si>
  <si>
    <t>Calificación del índice entre 0,1 y &lt; 0,2</t>
  </si>
  <si>
    <t>Calificación del índice entre 0,5 y 1</t>
  </si>
  <si>
    <t xml:space="preserve">Calificación entre 68,1 y 85. Sistema natural. </t>
  </si>
  <si>
    <t xml:space="preserve">Calificación entre 51,1 y 68. Sistema subnatural. </t>
  </si>
  <si>
    <t xml:space="preserve">Calificaciónentre 34,1 y 51. Sistema semi - natural. </t>
  </si>
  <si>
    <t>Provisión de hábitat mediante garantía del caudal ecológico del humedal</t>
  </si>
  <si>
    <t>Litros por segundo de agua que ingresan al humedal por el sistema de conducción de caudal ecológico</t>
  </si>
  <si>
    <t xml:space="preserve">Litros por segundo de agua que ingresan al humedal  por el sistema de conducción de caudal ecológico / Litros por segundo de caudal ecológico estimado * 100. </t>
  </si>
  <si>
    <t>Al menos el 90% del caudal ecológico estimado está ingresando al humedal</t>
  </si>
  <si>
    <t>Al menos el 75% del caudal ecológico estimado está ingresando al humedal</t>
  </si>
  <si>
    <t>Al menos el 50% del caudal ecológico estimado está ingresando al humedal</t>
  </si>
  <si>
    <t>Menos del 50% del caudal ecológico estimado está ingresando al humedal</t>
  </si>
  <si>
    <t>Índice de Integridad del Hábitat (IIH) con garantía de caudal ecológico</t>
  </si>
  <si>
    <t>Índice de integridad Biótica (IIB) con garantía de caudal ecológico</t>
  </si>
  <si>
    <t>IIB=(IIBmacrófitas*FP1+IIBmacroinvertebrados*FP2+IIBaves*FP3)*100</t>
  </si>
  <si>
    <t>&gt;80% Alta integridad de las comunidades</t>
  </si>
  <si>
    <t>50-80% Moderada integridad de las comunidades</t>
  </si>
  <si>
    <t>20-50% Baja integridad de las comunidades</t>
  </si>
  <si>
    <t>&lt;20% Pobre integridad de las comunidades</t>
  </si>
  <si>
    <t>Provisión de hábitat mediante acciones de restauración, recuperación o rehabilitación</t>
  </si>
  <si>
    <t>Acciones de restauración y rehabilitación realizadas en el humedal</t>
  </si>
  <si>
    <t>Acciones de restauración y rehabilitación / Acciones de restauración y rehabilitación proyectadas * 100</t>
  </si>
  <si>
    <t>Al menos el 90% de las acciones de restauración y rehabilitación se han implementado</t>
  </si>
  <si>
    <t>Al menos el 75%de las acciones de restauración y rehabilitación se han implementado</t>
  </si>
  <si>
    <t>Al menos el 50% de las acciones de restauración y rehabilitación se han implementado</t>
  </si>
  <si>
    <t>Menos del 50% de las acciones de restauración y rehabilitación se han implementado</t>
  </si>
  <si>
    <t>Porcentaje de avance en las actividades de reconformación de hábitats de los humedales</t>
  </si>
  <si>
    <t>Número de acciones realizadas para la reconformación de hábitats de los humedales / Número total de acciones proyectadas para la reconformación de hábitats de los humedales * 100</t>
  </si>
  <si>
    <t>Al menos el 90% de las acciones para la reconformación de hábitats se han implementado</t>
  </si>
  <si>
    <t>Al menos el 75% de las acciones para la reconformación de hábitats se han implementado</t>
  </si>
  <si>
    <t>Al menos el 50% de las acciones para la reconformación de hábitats se han implementado</t>
  </si>
  <si>
    <t>Menos del 50% de las acciones para la reconformación de hábitats se han implementado</t>
  </si>
  <si>
    <t>Porcentaje de Zonas de Recuperación Ambiental con medidas de recuperación de VOC</t>
  </si>
  <si>
    <t>Extensión [ha] de áreas con medidas aplicadas para la recuperación de VOC / extensión total [ha] de Zonas de Recuperación Ambiental * 100</t>
  </si>
  <si>
    <t>Al menos el 90% de las zonas de recuperación ambiental cuentan con medidas aplicadas para la recuperación de VOC</t>
  </si>
  <si>
    <t>Al menos el 75% de las zonas de recuperación ambiental cuentan con medidas aplicadas para la recuperación de VOC</t>
  </si>
  <si>
    <t>Al menos el 50% de las zonas de recuperación ambiental cuentan con medidas aplicadas para la recuperación de VOC</t>
  </si>
  <si>
    <t>Menos del 50% de las zonas de recuperación ambiental cuentan con medidas aplicadas para la recuperación de VOC</t>
  </si>
  <si>
    <t>Condiciones habilitadas en el humedal para el control de inundaciones</t>
  </si>
  <si>
    <t>Porcentaje de remoción de lodos y/o sedimentos</t>
  </si>
  <si>
    <t>(m3 de lodos retirados de los humedales / m3 de lodos a retirar según diseños de detalle)*100</t>
  </si>
  <si>
    <t>Se retiraron al menos el 90% de lodos del cauce del humedal, según diseños previos.</t>
  </si>
  <si>
    <t>Se retiraron al menos el 75% de lodos del cauce del humedal, según diseños previos.</t>
  </si>
  <si>
    <t>Se retiraron al menos el 50% de lodos del cauce del humedal, según diseños previos.</t>
  </si>
  <si>
    <t>Se retiraron menos del 50% de lodos del cauce del humedal, según diseños previos; o no se han realizado obras para extracción de lodos.</t>
  </si>
  <si>
    <t>Porcentaje de volumen recuperado del vaso de los humedales</t>
  </si>
  <si>
    <t>(m3 de volumen recuperado del vaso de los humedales / m3 de volumen a recuperar según diseños de detalle)*100</t>
  </si>
  <si>
    <t>Se reconformó al menos el 90% del cuerpo de agua del humedal, según diseños previos.</t>
  </si>
  <si>
    <t>Se reconformó al menos el 75% del cuerpo de agua del humedal, según diseños previos.</t>
  </si>
  <si>
    <t>Se reconformó al menos el 50% del cuerpo de agua del humedal, según diseños previos.</t>
  </si>
  <si>
    <t>Se reconformó menos del 50% del cuerpo de agua del humedal, según diseños previos; o no se han realizado obras de reconformación.</t>
  </si>
  <si>
    <t>ICOL</t>
  </si>
  <si>
    <t>Calificación del índice &gt; 35 %.
Humedal ligeramente contaminado, con óptimas o buenas condiciones limnológicas, cuyas funciones ecológicas se cumplen satisfactoriamente.</t>
  </si>
  <si>
    <t>Calificación del índice entre 17,5 - 35 %.
Humedal moderadamente contaminado, con aceptables condiciones limnológicas, cuyas
funciones ecológicas ocurren dentro de límites tolerables.</t>
  </si>
  <si>
    <t>Calificación del índice entre 4 y 17,5 %.
Humedal muy contaminado, con regulares condiciones limnológicas, cuyas funciones ecológicas se dan de manera anómala o
incompleta.</t>
  </si>
  <si>
    <t>Calificación del índice &lt; 4 %.
Humedal severamente contaminado con malas o deficientes condiciones ecológicas, cuyas
funciones ecológicas no se cumplen totalmente o se han perdido.</t>
  </si>
  <si>
    <t xml:space="preserve">Promedio de los subíndices: %OD (% saturación de oxígeno), °T (temperatura del agua en °C), SST (sólidos suspendidos totales en mg/L), CE (conductividad eléctrica en µS/cm), Pt (fósforo total en mg/L), NTK (nitrógeno total de Kjeidahi en mg/L), SAAM ( sustancia activas al azul de metileno en mg/L). </t>
  </si>
  <si>
    <t>80,65 a 100</t>
  </si>
  <si>
    <t>69,33 a 80,64</t>
  </si>
  <si>
    <t>60,38 a 69,32</t>
  </si>
  <si>
    <t>0 a 60,37</t>
  </si>
  <si>
    <t>Valores ecológicos o de la biodiversidad</t>
  </si>
  <si>
    <t>Descripción de las características ecológicas</t>
  </si>
  <si>
    <t>Descripción cualitativa</t>
  </si>
  <si>
    <t>Se ha completado una descripción de las características ecológicas del humedal</t>
  </si>
  <si>
    <t>Se ha redactado una descripción de las características ecológicas del humedal pero 
está incompleta o desactualizada</t>
  </si>
  <si>
    <t>Se ha iniciado el trabajo para realizar una descripción de las características 
ecológicas del humedal pero aún no se dispone de un borrador</t>
  </si>
  <si>
    <t>El trabajo sobre la descripción de las características ecológicas del humedal no se ha iniciado</t>
  </si>
  <si>
    <t>Estado de los valores objeto de conservación asociados a la biodiversidad</t>
  </si>
  <si>
    <t>Los valores de la biodiversidad o ecológicos están mayormente 
intactos</t>
  </si>
  <si>
    <t>Algunos valores de la biodiversidad o ecológicos se están 
degradando parcialmente pero los valores más importantes no han sido 
afectados de forma significativa</t>
  </si>
  <si>
    <t>Algunos valores de la biodiversidad o ecológicos se están 
degradando gravemente</t>
  </si>
  <si>
    <t>Muchos valores importantes de la biodiversidad o ecológicos se 
están degradando gravemente</t>
  </si>
  <si>
    <t>Participación de comunidades locales en la toma de decisiones</t>
  </si>
  <si>
    <t>Las comunidades locales participan directamente en todas las decisiones 
relevantes sobre el manejo, p.ej., manejo conjunto</t>
  </si>
  <si>
    <t>Las comunidades locales contribuyen directamente a algunas decisiones 
relevantes sobre el manejo pero su participación se podría mejorar</t>
  </si>
  <si>
    <t>Las comunidades locales tienen algún acceso a las discusiones relativas al 
manejo pero no desempeñan ninguna función directa en el manejo</t>
  </si>
  <si>
    <t>Las comunidades locales no tienen acceso a la toma de decisiones sobre el 
manejo del humedal</t>
  </si>
  <si>
    <t>Estado de los valores objeto de conservación culturales</t>
  </si>
  <si>
    <t>Los valores culturales están mayormente 
intactos</t>
  </si>
  <si>
    <t>Algunos valores  culturales se están 
degradando parcialmente pero los valores más importantes no han sido 
afectados de forma significativa</t>
  </si>
  <si>
    <t>Algunos valores  culturales se están 
degradando gravemente</t>
  </si>
  <si>
    <t>Muchos valores importantes  culturales se 
están degradando gravemente</t>
  </si>
  <si>
    <t>Existencia de un programa de educación vinculado a objetivos y necesidades</t>
  </si>
  <si>
    <t>Existe un programa adecuado de educación y sensibilización que se aplica 
plenamente</t>
  </si>
  <si>
    <t>Existe un programa de educación y sensibilización pero solo satisface 
parcialmente las necesidades y se podría mejorar</t>
  </si>
  <si>
    <t>Existe un programa limitado y ad hoc de educación y sensibilización</t>
  </si>
  <si>
    <t>No existe ningún programa de educación y sensibilización</t>
  </si>
  <si>
    <t>Cantidad de recorridos interpretativos.</t>
  </si>
  <si>
    <t>Cantidad de participantes en recorridos interpretativos.</t>
  </si>
  <si>
    <t>Cantidad de acciones pedagógicas en el humedal.</t>
  </si>
  <si>
    <t>Cantidad de participantes en acciones pedagógicas en el humedal.</t>
  </si>
  <si>
    <t>Cantidad de acciones pedagógicas en colegios.</t>
  </si>
  <si>
    <t>Cantidad de participantes en acciones pedagógicas en colegios.</t>
  </si>
  <si>
    <t>Cantidad de monitoreos participativos.</t>
  </si>
  <si>
    <t>Cantidad de participantes en monitoreos participativos.</t>
  </si>
  <si>
    <t>Existencia de un programa de investigación orientado al manejo</t>
  </si>
  <si>
    <t>Existe un programa amplio e integrado de estudios e investigaciones que es 
relevante para las necesidades de manejo</t>
  </si>
  <si>
    <t>Existen bastantes estudios e investigaciones pero no están orientados hacia las necesidades de manejo del humedal</t>
  </si>
  <si>
    <t>Existen unos pocos estudios e investigaciones pero no están orientados hacia las necesidades de manejo del humedal</t>
  </si>
  <si>
    <t>No se están realizando estudios ni investigaciones en el humedal</t>
  </si>
  <si>
    <t>Cantidad de proyectos de investigación articulados con la SDA por año para humedales con área menor o igual a 30 Ha.</t>
  </si>
  <si>
    <t>Número de proyectos de investigación formulados y con resultados parciales o finales publicados en las líneas identificadas</t>
  </si>
  <si>
    <t>Sumatoria de proyectos de investigación formulados y con resultados parciales o finales publicados en las líneas identificadas  / Número de años evaluados</t>
  </si>
  <si>
    <t>Porcentaje de líneas de investigación con proyectos formulados y con resultados parciales o finales publicados</t>
  </si>
  <si>
    <t>Número de líneas de investigación con proyectos formulados y con resultados parciales o finales publicados / Número total de líneas de investigación * 100</t>
  </si>
  <si>
    <t>Al menos el 90% de de las líneas de investigación cuentan con proyecos formulados  con resultados parciales o finales publicados</t>
  </si>
  <si>
    <t>Al menos el 75% de de las líneas de investigación cuentan con proyecos formulados  con resultados parciales o finales publicados</t>
  </si>
  <si>
    <t>Al menos el 50% de de las líneas de investigación cuentan con proyecos formulados  con resultados parciales o finales publicados</t>
  </si>
  <si>
    <t>Menos del 50% de de las líneas de investigación cuentan con proyecos formulados  con resultados parciales o finales publicados</t>
  </si>
  <si>
    <t>Equipamientos e infraestructura</t>
  </si>
  <si>
    <t>Desempeño de la infraestructura y los equipamientos</t>
  </si>
  <si>
    <t xml:space="preserve">Encuesta de percepción  a los administradores y  visitantes para realizar análisis cualitativo por parte de profesional idóneo   </t>
  </si>
  <si>
    <t>El uso es muy frecuente, suple perfectamente la necesidad de uso en el Sitio y se encuentra en buen estado</t>
  </si>
  <si>
    <t>El uso es muy frecuente o poco frecuente pero no suple perfectamente las necesidades de uso en el Sitio y se encuentra en regular o mal estado</t>
  </si>
  <si>
    <t>No existe, pero existe una necesidad de uso en el Sitio</t>
  </si>
  <si>
    <t>No existe y no existe una necesidad de uso en el Sitio</t>
  </si>
  <si>
    <t>Accesibilidad de la infraestructura y los equipamientos</t>
  </si>
  <si>
    <t>La totalidad de los elementos construidos son accesibles a todos los colectivos</t>
  </si>
  <si>
    <t>Algunos elementos construidos permiten el acceso a todos los colectivos</t>
  </si>
  <si>
    <t>Los elementos construidos no son accesibles para todos los colectivos</t>
  </si>
  <si>
    <t>No existen elementos construidos accesibles para todos los colectivos</t>
  </si>
  <si>
    <t>Coherencia ambiental de la infraestructura y los equipamientos</t>
  </si>
  <si>
    <t>Presencia de cualquier tipo de estrategias de gestión ambiental en la totalidad de equipamientos de uso público existentes en los humedales</t>
  </si>
  <si>
    <t>Presencia de algunas estrategias de gestión ambiental en la totalidad de equipamientos de uso público existentes en el humedal</t>
  </si>
  <si>
    <t>Ausencia de estrategias de gestión ambiental en la totalidad de equipamientos de uso público existentes en el humedal</t>
  </si>
  <si>
    <t>Compatibilidad de uso de la infraestructura y los equipamientos</t>
  </si>
  <si>
    <t>La totalidad de los elementos construidos existentes son compatibles con el uso público del humedal</t>
  </si>
  <si>
    <t>Presencia de elementos construidos no compatibles, su uso es poco frecuente</t>
  </si>
  <si>
    <t>Presencia de elementos construidos no compatibles, su uso es frecuente</t>
  </si>
  <si>
    <t>Mantenimiento adecuado</t>
  </si>
  <si>
    <t>El mantenimiento del equipamiento y la infraestructura es bueno</t>
  </si>
  <si>
    <t xml:space="preserve">Se realiza un mantenimiento básico del equipamiento y la infraestructura </t>
  </si>
  <si>
    <t>Se realiza un mantenimiento ad hoc del equipamiento y la infraestructura</t>
  </si>
  <si>
    <t>Se realiza poco o ningún mantenimiento del equipamiento y la infraestructura</t>
  </si>
  <si>
    <t>Condiciones habilitadas en el humedal para la recreación pasiva y la contemplación (servicios ambientales culturales)</t>
  </si>
  <si>
    <t>(Número de mantenimientos realizados en infraestructura / número de mantenimientos programados de infraestructura) * 100</t>
  </si>
  <si>
    <t>Se ha realizado al menos el 90% del mantenimiento a infraestructura programado anualmente.</t>
  </si>
  <si>
    <t>Se ha realizado al menos el 75% del mantenimiento a infraestructura  programado anualmente.</t>
  </si>
  <si>
    <t>Se ha realizado al menos el 50% del mantenimiento a infraestructura  programado anualmente.</t>
  </si>
  <si>
    <t>Se ha realizado menos del 50% del mantenimiento a infraestructura programado anualmente.</t>
  </si>
  <si>
    <t>(Número de mantenimientos realizados en equipamientos / número de mantenimientos programados de equipamientos) * 100</t>
  </si>
  <si>
    <t>Se ha realizado al menos el 90% del mantenimiento a equipamientos programado anualmente.</t>
  </si>
  <si>
    <t>Se ha realizado al menos el 75% del mantenimiento a equipamientos programado anualmente.</t>
  </si>
  <si>
    <t>Se ha realizado al menos el 50% del mantenimiento a equipamientosprogramado anualmente.</t>
  </si>
  <si>
    <t>Se ha realizado menos del 50% del mantenimiento a equipamientos programado anualmente.</t>
  </si>
  <si>
    <t>Uso sostenible</t>
  </si>
  <si>
    <t xml:space="preserve">Porcentaje de accesibilidad implementada para personas con discapacidad </t>
  </si>
  <si>
    <t>Porcentaje de cerramiento provisional instalado</t>
  </si>
  <si>
    <t>metros lineales de cerramiento provisional / metros lineales totales de perímetro sin cerramiento definitivo X  100</t>
  </si>
  <si>
    <t>Se ha instalado cerramiento provisional en al menos el 90% de perímetro sin cerramiento definitivo</t>
  </si>
  <si>
    <t>Se ha instalado cerramiento provisional en al menos el 75% de perímetro sin cerramiento definitivo</t>
  </si>
  <si>
    <t>Se ha instalado cerramiento provisional en al menos el 50% de perímetro sin cerramiento definitivo</t>
  </si>
  <si>
    <t>Se ha instalado cerramiento provisional en menos del 50% de perímetro sin cerramiento definitivo</t>
  </si>
  <si>
    <t>Porcentaje de cerramiento definitivo instalado</t>
  </si>
  <si>
    <t>metros lineales de malla eslabonada construida / total de metros lineales perimetrales  X  100</t>
  </si>
  <si>
    <t>Se ha instalado cerramiento definitivo en al menos un 90% del perímetro legal del humedal.</t>
  </si>
  <si>
    <t>Se ha instalado cerramiento definitivo en al menos un 75% del perímetro legal del humedal.</t>
  </si>
  <si>
    <t>Se ha instalado cerramiento definitivo en al menos un 50% del perímetro legal del humedal.</t>
  </si>
  <si>
    <t>Se ha instalado cerramiento definitivo en menos del 50% del perímetro legal del humedal.</t>
  </si>
  <si>
    <t>Presencia de infraestructura no compatible con el humedal según POT vigente.</t>
  </si>
  <si>
    <t>área de infraestructura no compatible / área total del humedal  X  100</t>
  </si>
  <si>
    <t>No existe infraestructura incompatible con el humedal según el POT vigente.</t>
  </si>
  <si>
    <t>&lt;= 10% del área del humedal tiene infraestructura no compatible según el POT vigente.</t>
  </si>
  <si>
    <t>&lt;= 25% del área del humedal tiene infraestructura no compatible según el POT vigente.</t>
  </si>
  <si>
    <t>&gt; 25% del área del humedal tiene infraestructura no compatible según el POT vigente.</t>
  </si>
  <si>
    <t>Porcentaje de tensionantes sin reporte de afectación en el humedal</t>
  </si>
  <si>
    <t>∑ tensionantes sin reporte de afectación en el humedal / total de tensionantes reportados * 100</t>
  </si>
  <si>
    <t>&gt; 75 % de los tensionantes identificados ya no tienen reporte de afectación en el humedal</t>
  </si>
  <si>
    <t>Entre el 75 y 50% de los tensionantes identificados ya no tienen reporte de afectación en el humedal</t>
  </si>
  <si>
    <t>Entre el 50 y 25% de los tensionantes identificados ya no tienen reporte de afectación en el humedal</t>
  </si>
  <si>
    <t>&lt; 25% de los tensionantes identificados ya no tienen reporte de afectación en el humedal</t>
  </si>
  <si>
    <t>Protección y regulación</t>
  </si>
  <si>
    <t>Estatus legal del humedal</t>
  </si>
  <si>
    <t>El humedal está protegido jurídicamente</t>
  </si>
  <si>
    <t>Se ha iniciado el proceso para proteger jurídicamente el humedal pero aún 
no se ha completado</t>
  </si>
  <si>
    <t>Existe consenso acerca de que se debería proteger jurídicamente el humedal pero el proceso aún no se ha iniciado</t>
  </si>
  <si>
    <t>El humedal no está protegido jurídicamente</t>
  </si>
  <si>
    <t>Existencia de reglamentación a los usos del suelo</t>
  </si>
  <si>
    <t>Existe reglamentación para controlar actividades y usos de la tierra
inadecuados en el humedal y representa una base excelente para el manejo</t>
  </si>
  <si>
    <t>Existe reglamentación para controlar el uso de la tierra y las actividades en el 
humedal pero presenta algunas deficiencias o lagunas</t>
  </si>
  <si>
    <t>Existe cierta reglamentación para controlar el uso de la tierra y las actividades 
en el humedal pero presenta deficiencias importantes</t>
  </si>
  <si>
    <t>No existe reglamentación para controlar el uso de la tierra y las actividades en 
el humedal</t>
  </si>
  <si>
    <t xml:space="preserve">Intermediación efectiva por parte del personal responsable en la aplicación de las normas ambientales </t>
  </si>
  <si>
    <t>El personal tiene un nivel excelente de capacidad o recursos para hacer que se 
apliquen la legislación y reglamentación sobre el humedal</t>
  </si>
  <si>
    <t>El personal tiene un nivel adecuado de capacidad o recursos para hacer que se 
apliquen la legislación y reglamentación sobre el el humedal pero quedan 
algunas deficiencias por superar</t>
  </si>
  <si>
    <t>Existen deficiencias importantes en la capacidad o los recursos del personal 
para hacer que se apliquen la legislación y reglamentación sobre el humedal (p.ej., falta de competencias, presupuesto para vigilancia o apoyo 
institucional)</t>
  </si>
  <si>
    <t>El personal no tiene la capacidad ni los recursos para hacer que se apliquen la 
legislación y reglamentación sobre el humedal</t>
  </si>
  <si>
    <t>Límites demarcados  y reconocidos</t>
  </si>
  <si>
    <t>La autoridad de manejo y tanto la población local como los usuarios de los 
terrenos vecinos conocen los límites del humedal, que están bien 
demarcados</t>
  </si>
  <si>
    <t>La autoridad de manejo y tanto la población local como los usuarios de los 
terrenos vecinos conocen los límites del humedal pero dichos límites no 
están bien demarcados</t>
  </si>
  <si>
    <t>La autoridad de manejo conoce los límites del humdal pero ni la 
población local ni los usuarios de los terrenos vecinos los conocen</t>
  </si>
  <si>
    <t>Ni la autoridad de manejo ni la población local ni los usuarios de los terrenos 
vecinos conocen los límites del humedal</t>
  </si>
  <si>
    <t>Control efectivo al acceso</t>
  </si>
  <si>
    <t>Los sistemas de protección son moderadamente efectivos para controlar el 
acceso</t>
  </si>
  <si>
    <t>Los sistemas de protección solo son parcialmente efectivos para controlar el 
acceso</t>
  </si>
  <si>
    <t>Los sistemas de protección (patrullas, permisos, etc.) son inexistentes o 
ineficaces para controlar el acceso</t>
  </si>
  <si>
    <t>Manejo y procesos</t>
  </si>
  <si>
    <t>Manejo activo de hábitats</t>
  </si>
  <si>
    <t>Se están aplicando considerablemente o totalmente los requisitos para el 
manejo activo de hábitats, especies, procesos ecológicos y/o valores culturales
esenciales</t>
  </si>
  <si>
    <t>Aunque se están aplicando muchos de los requisitos para el manejo activo de 
hábitats, especies, procesos ecológicos y/o valores culturales esenciales, no se 
están abordando algunas de las cuestiones clave</t>
  </si>
  <si>
    <t>Se están aplicando muy pocos de los requisitos para el manejo activo de 
hábitats, especies, procesos ecológicos y/o valores culturales esenciales</t>
  </si>
  <si>
    <t>No se está realizando un manejo activo de los hábitats, especies, procesos 
ecológicos y/o valores culturales esenciales</t>
  </si>
  <si>
    <t>Manejo con base en objetivos preestablecidos</t>
  </si>
  <si>
    <t>Existen objetivos establecidos para el humedal y el manejo se lleva a cabo 
con el objetivo de cumplir de dichos objetivos</t>
  </si>
  <si>
    <t>Existen objetivos establecidos para el humedal pero el manejo solo se 
lleva a cabo parcialmente en función de dichos objetivos</t>
  </si>
  <si>
    <t>Existen objetivos establecidos para el humedal pero el manejo no se lleva 
a cabo en función de dichos objetivos</t>
  </si>
  <si>
    <t>No se han acordado objetivos concretos para el humedal</t>
  </si>
  <si>
    <t>Manejo del presupuesto en función de las necesidades esenciales</t>
  </si>
  <si>
    <t>El manejo presupuestario es excelente y satisface las necesidades de manejo</t>
  </si>
  <si>
    <t>El manejo presupuestario es adecuado pero podría mejorarse</t>
  </si>
  <si>
    <t>El manejo presupuestario es deficiente y dificulta la efectividad del manejo</t>
  </si>
  <si>
    <t>El manejo presupuestario es deficiente y socava considerablemente la 
efectividad (p.ej., disponibilidad del presupuesto muy tarde en el año 
financiero)</t>
  </si>
  <si>
    <t>Cantidad de acciones interinstitucionales implementadas para la ejecución del plan de acción</t>
  </si>
  <si>
    <t>Sumatoria de acciones interinstitucionales implementadas para la ejecución del plan de acción.</t>
  </si>
  <si>
    <t>Cooperación por parte de usuarios públicos o privados vecinos</t>
  </si>
  <si>
    <t>Existe un contacto periódico entre la dirección del humedal y los usuarios 
vecinos de la tierra o del agua públicos o privados y bastante cooperación 
acerca del manejo</t>
  </si>
  <si>
    <t>Existe contacto entre la dirección del humedal y los usuarios vecinos de la 
tierra o del agua públicos o privados pero solo una cooperación moderada</t>
  </si>
  <si>
    <t>Existe contacto entre la dirección del humedal y los usuarios vecinos de la 
tierra o del agua públicos o privados pero poca o ninguna cooperación</t>
  </si>
  <si>
    <t>No existe contacto entre la dirección del humedal y los usuarios vecinos 
de la tierra o del agua públicos o privados</t>
  </si>
  <si>
    <t>Existencia de un programa de monitoreo y evaluación en relación con resultados</t>
  </si>
  <si>
    <t>Existe un buen sistema de monitoreo y evaluación que se aplica 
adecuadamente y se utiliza en el manejo adaptable</t>
  </si>
  <si>
    <t>Existe un sistema acordado de monitoreo y evaluación que se aplica pero los 
resultados no se tienen en cuenta para el manejo</t>
  </si>
  <si>
    <t>Existen algunas actividades ad hoc de monitoreo y evaluación, pero no se 
realiza una estrategia global ni una evaluación periódica de los resultados</t>
  </si>
  <si>
    <t>No existen actividades de monitoreo y evaluación en el humedal</t>
  </si>
  <si>
    <t>Aporte de operadores turísticos al manejo del humedal</t>
  </si>
  <si>
    <t>Existe una buena cooperación entre los responsables del manejo del sitio 
Ramsar y los operadores turísticos para mejorar la experiencia de los 
visitantes y mantener los valores del humedal</t>
  </si>
  <si>
    <t>Existe una cooperación limitada entre los responsables del manejo del sitio Ramsar y los operadores turísticos para mejorar la experiencia de los visitantes y mantener los valores del humedal</t>
  </si>
  <si>
    <t>Existe contacto entre los responsables del manejo del humedal y los 
operadores turísticos pero se limita mayormente a aspectos administrativos o 
reglamentarios</t>
  </si>
  <si>
    <t>Existe poco o ningún contacto entre los responsables del manejo del humedal y los operadores turísticos que lo utilizan</t>
  </si>
  <si>
    <t>Existencia de un comité de manejo intersectorial</t>
  </si>
  <si>
    <t xml:space="preserve">Existe un comité de manejo intersectorial que funciona </t>
  </si>
  <si>
    <t>Se ha establecido un comité de manejo pero no participa de forma 
significativa en el manejo del</t>
  </si>
  <si>
    <t>Se han identificado posibles interesados para la creación de un comité de 
manejo intersectorial pero no se ha establecido ningún comité de manejo</t>
  </si>
  <si>
    <t>No se ha establecido ningún comité de manejo intersectorial</t>
  </si>
  <si>
    <t>Recursos</t>
  </si>
  <si>
    <t>Presupuesto suficiente</t>
  </si>
  <si>
    <t>El presupuesto disponible es suficiente para atender todas las necesidades de 
manejo del humedal</t>
  </si>
  <si>
    <t>El presupuesto disponible es aceptable, pero podría mejorarse aún más para 
lograr un manejo efectivo del humedal</t>
  </si>
  <si>
    <t>El presupuesto disponible es inadecuado incluso para las actividades básicas 
de manejo y es un limitante serio para el manejo efectivo del humedal</t>
  </si>
  <si>
    <t>No existe un presupuesto para el manejo del humedal</t>
  </si>
  <si>
    <t>Estabilidad del presupuesto</t>
  </si>
  <si>
    <t xml:space="preserve">Existe un presupuesto estable para el humedal y su manejo </t>
  </si>
  <si>
    <t>Existe un presupuesto básico con un nivel de estabilidad aceptable para el 
funcionamiento ordinario del humedal pero muchas iniciativas e 
innovaciones dependen de financiación externa</t>
  </si>
  <si>
    <t>Existe muy poco presupuesto estable y el humedal no podría funcionar sin 
financiación externa</t>
  </si>
  <si>
    <t>No existe un presupuesto estable para el humedal y se depende totalmente 
de financiación externa o muy variable</t>
  </si>
  <si>
    <t>Monto de recursos financieros adicionales a las partidas distritales gestionados para la implementación del plan de acción</t>
  </si>
  <si>
    <t>Sumatoria de los diferentes montos de recursos financieros gestionados en fuentes diferentes a los recursos distritales destinados a la implementación del plan de acción</t>
  </si>
  <si>
    <t>Equipo suficiente para las necesidades del manejo</t>
  </si>
  <si>
    <t>El equipo y la infraestructura son adecuados</t>
  </si>
  <si>
    <t>Existe equipo e infraestructura pero aún hay deficiencias que limitan el 
manejo</t>
  </si>
  <si>
    <t>Existe algo de equipo e infraestructura pero son inadecuados para la mayoría 
de las necesidades de manejo</t>
  </si>
  <si>
    <t>Existe poco o casi nada de equipo e infraestructura para satisfacer las 
necesidades de manejo</t>
  </si>
  <si>
    <t>Personal suficiente para el manejo</t>
  </si>
  <si>
    <t xml:space="preserve">La cantidad de personal es adecuada para las actividades críticas de manejo </t>
  </si>
  <si>
    <t>La cantidad de personal está por debajo del nivel óptimo para las actividades 
críticas de manejo</t>
  </si>
  <si>
    <t>La cantidad de personal es insuficiente para las actividades críticas de manejo</t>
  </si>
  <si>
    <t xml:space="preserve">No existe personal </t>
  </si>
  <si>
    <t>Ordenamiento territorial</t>
  </si>
  <si>
    <t>Planificación del uso de la tierra y del agua aporta a los objetivos de manejo</t>
  </si>
  <si>
    <t>La planificación conexa del uso de la tierra y del agua tiene totalmente en 
cuenta las necesidades a largo plazo del humedal</t>
  </si>
  <si>
    <t>La planificación conexa del uso de la tierra y del agua tiene parcialmente en 
cuenta las necesidades a largo plazo del humedal</t>
  </si>
  <si>
    <t>La planificación conexa del uso de la tierra y del agua no tiene en cuenta las 
necesidades del humedal pero las actividades no son perjudiciales para el 
área</t>
  </si>
  <si>
    <t>La planificación conexa del uso de la tierra y del agua no tiene en cuenta las necesidades del humedal y las actividades o políticas son perjudiciales para la supervivencia del área</t>
  </si>
  <si>
    <t>Eficiencia y cumplimiento</t>
  </si>
  <si>
    <t>Diseño del sitio efectivo para la conservación de la biodiversidad</t>
  </si>
  <si>
    <t>El diseño del humedal contribuye al logro de los objetivos, es adecuado 
para la conservación de especies y hábitats y mantiene procesos ecológicos 
tales como los flujos de aguas superficiales y subterráneas a escala de la zona 
de captación de agua, los patrones de perturbaciones naturales, etc.</t>
  </si>
  <si>
    <t>El diseño del humedal no es un obstáculo importante para el logro de los 
objetivos pero podría mejorar (p.ej., respecto de procesos ecológicos a mayor 
escala)</t>
  </si>
  <si>
    <t>Las limitaciones en el diseño del humedal hacen que sea difícil lograr los 
objetivos principales pero se están tomando medidas de mitigación (p.ej., 
acuerdos con propietarios de tierras limítrofes para establecer corredores para 
las especies silvestres o el establecimiento de un manejo adecuado de la zona 
de captación de agua)</t>
  </si>
  <si>
    <t>Las limitaciones en el diseño del humedal hacen que sea muy difícil lograr 
los objetivos principales del sitio</t>
  </si>
  <si>
    <t>Existencia e implementación de un plan de manejo</t>
  </si>
  <si>
    <t>Existe un plan de manejo y se está aplicando</t>
  </si>
  <si>
    <t>Existe un plan de manejo pero solo se está aplicando parcialmente por falta de 
recursos financieros u otros problemas</t>
  </si>
  <si>
    <t>Existe o se está preparando un plan de manejo pero no se está aplicando</t>
  </si>
  <si>
    <t>No existe un plan de manejo para el humedal</t>
  </si>
  <si>
    <t>Implementación de un plan de trabajo</t>
  </si>
  <si>
    <t>Existe un plan operativo de trabajo y se llevan a cabo todas las actividades</t>
  </si>
  <si>
    <t>Existe un plan operativo de trabajo y se llevan a cabo muchas actividades</t>
  </si>
  <si>
    <t>Existe un plan operativo de trabajo pero se llevan a cabo pocas de las 
actividades</t>
  </si>
  <si>
    <t>No existe un plan operativo de trabajo</t>
  </si>
  <si>
    <t>Información suficiente para el manejo del área</t>
  </si>
  <si>
    <t>La información disponible sobre los hábitats críticos, especies, procesos 
ecológicos y valores culturales del humedal es suficiente para apoyar 
todos los procesos de planificación y toma de decisiones</t>
  </si>
  <si>
    <t xml:space="preserve">La información disponible sobre los hábitats críticos, especies, procesos 
ecológicos y valores culturales del humedal es suficiente para apoyar la 
mayoría de los procesos clave de planificación y toma de decisiones </t>
  </si>
  <si>
    <t>La información sobre los hábitats críticos, especies, procesos ecológicos y 
valores culturales del humedal no es suficiente para apoyar los procesos 
de planificación y toma de decisiones</t>
  </si>
  <si>
    <t>Se dispone de poca o ninguna información sobre los hábitats críticos, especies 
y valores culturales del humedal</t>
  </si>
  <si>
    <t>IIH=((Ap+CI+MB+MO+MA+Pma+A/V+NV+CE+SO+pH+N/P))/12
Donde: Ap (Área perdida), CI (Coberturas impermeables), MB (Suelo desnudo de material blando), MO (Materia orgánica), MA (Cobertura del espejo de agua por macrófitas acuáticas),  Pma (Precipitación media anual), A/V (Relación área / volumen), NV (Variación en el nivel del agua), CE (Conductividad eléctrica), SO (Oxígeno disuelto ), pH, N/P (Relación Nitrógeno / fósforo)</t>
  </si>
  <si>
    <t>ICOL= [(100-(%IBfito*0,3))+(100-(%IBDiatom*0,3))+(100-(%IBMacroinv*0,1))+(100-(%IBMacrof*0,3))]
Donde: %IBFito es el índice biótico del fitoplancton, %IBDiatom es el índice biótico de las diatomeas perifíticas, %IBMacroinv es el índice biótico de los macroinvertebrados acuáticos
y %IBMacrof es el índice biótico de las macrófitas acuáticas</t>
  </si>
  <si>
    <r>
      <t xml:space="preserve">          s
H' = - ∑ pi log2 pi
        i = 1
Donde: </t>
    </r>
    <r>
      <rPr>
        <i/>
        <sz val="9"/>
        <color theme="1"/>
        <rFont val="Arial"/>
        <family val="2"/>
      </rPr>
      <t>S</t>
    </r>
    <r>
      <rPr>
        <sz val="9"/>
        <color theme="1"/>
        <rFont val="Arial"/>
        <family val="2"/>
      </rPr>
      <t xml:space="preserve"> (riqueza de especies), </t>
    </r>
    <r>
      <rPr>
        <i/>
        <sz val="9"/>
        <color theme="1"/>
        <rFont val="Arial"/>
        <family val="2"/>
      </rPr>
      <t>pi</t>
    </r>
    <r>
      <rPr>
        <sz val="9"/>
        <color theme="1"/>
        <rFont val="Arial"/>
        <family val="2"/>
      </rPr>
      <t xml:space="preserve">  (abundancia relativa de la especie i = ni/N total),</t>
    </r>
    <r>
      <rPr>
        <i/>
        <sz val="9"/>
        <color theme="1"/>
        <rFont val="Arial"/>
        <family val="2"/>
      </rPr>
      <t xml:space="preserve"> ni </t>
    </r>
    <r>
      <rPr>
        <sz val="9"/>
        <color theme="1"/>
        <rFont val="Arial"/>
        <family val="2"/>
      </rPr>
      <t xml:space="preserve">(número de individuos de la especie i), </t>
    </r>
    <r>
      <rPr>
        <i/>
        <sz val="9"/>
        <color theme="1"/>
        <rFont val="Arial"/>
        <family val="2"/>
      </rPr>
      <t>N</t>
    </r>
    <r>
      <rPr>
        <sz val="9"/>
        <color theme="1"/>
        <rFont val="Arial"/>
        <family val="2"/>
      </rPr>
      <t xml:space="preserve"> (número total de individuos de todas las especies)
</t>
    </r>
  </si>
  <si>
    <t>0 - 6 tensionantes</t>
  </si>
  <si>
    <t>7 a 15 tensionantes</t>
  </si>
  <si>
    <t>16 a 23 tensionantes</t>
  </si>
  <si>
    <t>&gt;= 24 tensionantes</t>
  </si>
  <si>
    <t>Referencias</t>
  </si>
  <si>
    <t>Garzón, Y; Hernández, F (2018) Integridad ecológica de la laguna de páramo La Virginia (Colombia) basada en indicadores biológicos y de hábitat. Universidad Jorge Tadeo Lozano</t>
  </si>
  <si>
    <t>Madrid Soto, A. G., Ortiz López, L. M. (2005). Las redes: Graficación, estructura y funcionalidad. En Análisis y síntesis en cartografía: algunos procedimientos. (pp. 51 – 88). Bogotá: Universidad Nacional de Colombia. Facultad de Ciencias Humanas.</t>
  </si>
  <si>
    <t xml:space="preserve">Pinilla-Agudelo 2017; en: Guillot-Monroy &amp; Pinilla-Agudelo 2017 (pág. 285) </t>
  </si>
  <si>
    <t xml:space="preserve">SECRETARÍA DISTRITAL DE AMBIENTE. SUBDIRECCIÓN DE ECOSISTEMAS Y RURALIDAD. Informe Técnico: Metodología para el cálculo del índice de calidad del agua (ICA) para los parques ecológicos distritales de humedal (PEDH). Bogotá: SDA-SER, 2019. 42 p.
Caho-Rodriguez &amp; Lopez-Barrera, 2017. </t>
  </si>
  <si>
    <t>Herramienta de evaluación (R-METT) aprobada con la Resolución XII de 2015 de RAMSAR</t>
  </si>
  <si>
    <t>Base de datos significativos SER-SDA, 2018-2019.</t>
  </si>
  <si>
    <t>RESULTADO</t>
  </si>
  <si>
    <t>Muchos valores importantes de la biodiversidad o ecológicos se
están degradando gravemente; o no se han definido VOC para el área</t>
  </si>
  <si>
    <t>El personal tiene un nivel adecuado de capacidad o recursos para hacer que se
apliquen la legislación y reglamentación sobre el el humedal, pero quedan
algunas deficiencias por superar</t>
  </si>
  <si>
    <t>La autoridad de manejo y tanto la población local como los usuarios de los
terrenos vecinos conocen los límites del humedal, que están bien
demarcados</t>
  </si>
  <si>
    <t>Aunque se están aplicando muchos de los requisitos para el manejo activo de
hábitats, especies, procesos ecológicos y/o valores culturales esenciales, no se
están abordando algunas de las cuestiones clave</t>
  </si>
  <si>
    <t>Existen objetivos establecidos para el humedal y el manejo se lleva a cabo
con el objetivo de cumplir de dichos objetivos</t>
  </si>
  <si>
    <t>El manejo presupuestario es adecuado, pero podría mejorarse</t>
  </si>
  <si>
    <t>Existe contacto entre la dirección del humedal y los usuarios vecinos de la
tierra o del agua públicos o privados, pero solo una cooperación moderada</t>
  </si>
  <si>
    <t>Existe un buen sistema de monitoreo y evaluación que se aplica
adecuadamente y se utiliza en el manejo adaptable</t>
  </si>
  <si>
    <t>Existe contacto entre los responsables del manejo del humedal y los
operadores turísticos, pero se limita mayormente a aspectos administrativos o
reglamentarios</t>
  </si>
  <si>
    <t>El presupuesto disponible es aceptable, pero podría mejorarse aún más para
lograr un manejo efectivo del humedal</t>
  </si>
  <si>
    <t>Existe equipo e infraestructura, pero aún hay deficiencias que limitan el
manejo</t>
  </si>
  <si>
    <t>La cantidad de personal está por debajo del nivel óptimo para las actividades
críticas de manejo</t>
  </si>
  <si>
    <t>La planificación conexa del uso de la tierra y del agua tiene parcialmente en
cuenta las necesidades a largo plazo del humedal</t>
  </si>
  <si>
    <t>El diseño del humedal no es un obstáculo importante para el logro de los
objetivos, pero podría mejorar (p.ej., respecto de procesos ecológicos a mayor
escala)El diseño del humedal no es un obstáculo importante para el logro de los
objetivos, pero podría mejorar (p.ej., respecto de procesos ecológicos a mayor
escala)</t>
  </si>
  <si>
    <t xml:space="preserve">La información disponible sobre los hábitats críticos, especies, procesos
ecológicos y valores culturales del humedal es suficiente para apoyar la
mayoría de los procesos clave de planificación y toma de decisiones </t>
  </si>
  <si>
    <t>PROBLEMÁTICA AMBIENTAL</t>
  </si>
  <si>
    <t>Indicadores no incluidos en la presente calificación,  pero factibles de medirse en el siguiente ciclo de evaluación del manejo</t>
  </si>
  <si>
    <t>Diversidad biológica fauna (aves)</t>
  </si>
  <si>
    <t>En promedio, los equipamientos e infraestructura presentan al menos una estrategia de sostenibilidad o ecourbanismo (bajo consumo de energía y agua, separación y aprovechamiento de residuos, aprovechamiento de agua lluvia, otros).</t>
  </si>
  <si>
    <t>En promedio, las características o funciones de los equipamientos e infraestructura son compatibles con el régimen de usos del humedal, para la zona en la cual están ubicados.</t>
  </si>
  <si>
    <t xml:space="preserve"> </t>
  </si>
  <si>
    <t>Calificación 34,1 - 51 Sistema semi-natural</t>
  </si>
  <si>
    <t>Su número esta entre el 80 y el 99% de la capacidad de carga establecida.</t>
  </si>
  <si>
    <t>Capacidad de carga
119.720 personas/año</t>
  </si>
  <si>
    <t>Promedio de mesas territoriales por año</t>
  </si>
  <si>
    <t>Promedio de participantes por año</t>
  </si>
  <si>
    <t>Promedio de eventos representativos por año</t>
  </si>
  <si>
    <t>Promedio de recorridos interpretativos por año</t>
  </si>
  <si>
    <t>Promedio de participantes en recorridos interpretativos en el humedal por año</t>
  </si>
  <si>
    <t>Promedio de acciones pedagógicas en el humedal por año</t>
  </si>
  <si>
    <t>Promedio de participantes en acciones pedagógicas en el humedal por año</t>
  </si>
  <si>
    <t>Promedio de monitoreos participativos por año</t>
  </si>
  <si>
    <t>Promedio de participantes en monitoreos participativos por año</t>
  </si>
  <si>
    <t>Promedio de proyectos de investigación ejecutados y divulgados por año</t>
  </si>
  <si>
    <t>El uso es muy frecuente o poco frecuente pero no suple perfectamente las necesidades de uso en el Sitio y se encuentra en regular o mal estado.</t>
  </si>
  <si>
    <t>Los elementos construidos no son accesibles para todos los colectivos.</t>
  </si>
  <si>
    <t>Las comunidades locales tienen algún acceso a las discusiones relativas al 
manejo, pero no desempeñan ninguna función directa en el manejo
Nota: La participación de la comunidad es deficiente</t>
  </si>
  <si>
    <t>Algunos valores  culturales se están 
degradando parcialmente pero los valores más importantes no han sido 
afectados de forma significativa.
Nota: Existen procesos de capacitación por parte de organizaciones sociales y colectivos ambientales. Sin embargo, es necesario fortalecer la presencia de interprete ambiental permanente.</t>
  </si>
  <si>
    <t>No existe ningún programa de educación y sensibilización
Nota: 1 programa de formación en el año 2020</t>
  </si>
  <si>
    <t>Se realiza un mantenimiento básico del equipamiento y la infraestructura</t>
  </si>
  <si>
    <t>Los sistemas de protección son mayor o totalmente efectivos para 
controlar el acceso</t>
  </si>
  <si>
    <t>Los sistemas de protección son mayor o totalmente efectivos para
controlar el acceso</t>
  </si>
  <si>
    <r>
      <t xml:space="preserve">          s
H' = - ∑ pi log2 pi
        i = 1
Donde: </t>
    </r>
    <r>
      <rPr>
        <i/>
        <sz val="9"/>
        <color theme="1"/>
        <rFont val="Arial"/>
        <family val="2"/>
      </rPr>
      <t>S</t>
    </r>
    <r>
      <rPr>
        <sz val="9"/>
        <color theme="1"/>
        <rFont val="Arial"/>
        <family val="2"/>
      </rPr>
      <t xml:space="preserve"> (riqueza de especies), </t>
    </r>
    <r>
      <rPr>
        <i/>
        <sz val="9"/>
        <color theme="1"/>
        <rFont val="Arial"/>
        <family val="2"/>
      </rPr>
      <t>pi</t>
    </r>
    <r>
      <rPr>
        <sz val="9"/>
        <color theme="1"/>
        <rFont val="Arial"/>
        <family val="2"/>
      </rPr>
      <t xml:space="preserve">  (abundancia relativa de la especie i = ni/N total),</t>
    </r>
    <r>
      <rPr>
        <i/>
        <sz val="9"/>
        <color theme="1"/>
        <rFont val="Arial"/>
        <family val="2"/>
      </rPr>
      <t xml:space="preserve"> ni </t>
    </r>
    <r>
      <rPr>
        <sz val="9"/>
        <color theme="1"/>
        <rFont val="Arial"/>
        <family val="2"/>
      </rPr>
      <t xml:space="preserve">(número de individuos de la especie i), </t>
    </r>
    <r>
      <rPr>
        <i/>
        <sz val="9"/>
        <color theme="1"/>
        <rFont val="Arial"/>
        <family val="2"/>
      </rPr>
      <t>N</t>
    </r>
    <r>
      <rPr>
        <sz val="9"/>
        <color theme="1"/>
        <rFont val="Arial"/>
        <family val="2"/>
      </rPr>
      <t xml:space="preserve"> (número total de individuos de todas las especies)
</t>
    </r>
  </si>
  <si>
    <t>CRITERIOS</t>
  </si>
  <si>
    <t>% criterio</t>
  </si>
  <si>
    <t># indicadores</t>
  </si>
  <si>
    <t>CALIFICACIÓN TOTAL
∑ % criterio / # criterios * 100</t>
  </si>
  <si>
    <t>Muy bueno</t>
  </si>
  <si>
    <t>Bueno</t>
  </si>
  <si>
    <t>Deficiente</t>
  </si>
  <si>
    <t>0.81 - 1
Hábitat con muy buenas condiciones para las comunidades, que estimula el establecimiento de comunidades diversas y bien presentadas</t>
  </si>
  <si>
    <t>0.51 - 0.8
Se aseguran condiciones aceptables para las comunidades</t>
  </si>
  <si>
    <t>0.21 - 0.5
Hábitat poco apropiado para comunidades</t>
  </si>
  <si>
    <t>0 - 0.2
Hábitat inapropiado para el desarrollo de la biota o que genera comunidades de baja diversidad y reducida abundancia</t>
  </si>
  <si>
    <t>Total indicadores evaluados por criterio</t>
  </si>
  <si>
    <t>Sumatoria calificaciones por criterio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</si>
</sst>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 %"/>
    <numFmt numFmtId="165" formatCode="0.0"/>
    <numFmt numFmtId="166" formatCode="0.00\ %"/>
    <numFmt numFmtId="167" formatCode="0.0%"/>
  </numFmts>
  <fonts count="26" x14ac:knownFonts="1">
    <font>
      <sz val="12"/>
      <color rgb="FF000000"/>
      <name val="Calibri"/>
      <family val="2"/>
      <charset val="1"/>
    </font>
    <font>
      <sz val="10"/>
      <color rgb="FF000000"/>
      <name val="Calibri"/>
      <family val="2"/>
    </font>
    <font>
      <sz val="12"/>
      <name val="Calibri"/>
      <family val="2"/>
      <charset val="1"/>
    </font>
    <font>
      <sz val="9"/>
      <color rgb="FF000000"/>
      <name val="Calibri"/>
      <family val="2"/>
      <charset val="1"/>
    </font>
    <font>
      <b/>
      <sz val="10"/>
      <color rgb="FF000000"/>
      <name val="Arial"/>
      <family val="2"/>
    </font>
    <font>
      <b/>
      <sz val="10"/>
      <name val="Arial"/>
      <family val="2"/>
    </font>
    <font>
      <sz val="10"/>
      <color rgb="FF000000"/>
      <name val="Arial"/>
      <family val="2"/>
    </font>
    <font>
      <b/>
      <sz val="12"/>
      <color rgb="FF000000"/>
      <name val="Arial"/>
      <family val="2"/>
    </font>
    <font>
      <sz val="14"/>
      <color rgb="FF000000"/>
      <name val="Arial"/>
      <family val="2"/>
    </font>
    <font>
      <sz val="9"/>
      <name val="Arial"/>
      <family val="2"/>
    </font>
    <font>
      <sz val="9"/>
      <color rgb="FF000000"/>
      <name val="Arial"/>
      <family val="2"/>
    </font>
    <font>
      <b/>
      <sz val="12"/>
      <name val="Arial"/>
      <family val="2"/>
      <charset val="1"/>
    </font>
    <font>
      <sz val="8"/>
      <color rgb="FF000000"/>
      <name val="Arial"/>
      <family val="2"/>
    </font>
    <font>
      <b/>
      <sz val="9"/>
      <color theme="1"/>
      <name val="Arial"/>
      <family val="2"/>
    </font>
    <font>
      <b/>
      <sz val="14"/>
      <color theme="1"/>
      <name val="Arial"/>
      <family val="2"/>
    </font>
    <font>
      <sz val="9"/>
      <color theme="1"/>
      <name val="Arial"/>
      <family val="2"/>
    </font>
    <font>
      <sz val="8"/>
      <color theme="1"/>
      <name val="Arial"/>
      <family val="2"/>
    </font>
    <font>
      <sz val="9"/>
      <color rgb="FFFF0000"/>
      <name val="Arial"/>
      <family val="2"/>
    </font>
    <font>
      <i/>
      <sz val="9"/>
      <color theme="1"/>
      <name val="Arial"/>
      <family val="2"/>
    </font>
    <font>
      <b/>
      <sz val="12"/>
      <name val="Arial"/>
      <family val="2"/>
    </font>
    <font>
      <b/>
      <sz val="12"/>
      <name val="Calibri"/>
      <family val="2"/>
      <charset val="1"/>
    </font>
    <font>
      <sz val="10"/>
      <name val="Calibri"/>
      <family val="2"/>
      <charset val="1"/>
    </font>
    <font>
      <sz val="10"/>
      <name val="Arial"/>
      <family val="2"/>
      <charset val="1"/>
    </font>
    <font>
      <b/>
      <sz val="14"/>
      <color rgb="FFFFFFFF"/>
      <name val="Arial"/>
      <family val="2"/>
    </font>
    <font>
      <b/>
      <sz val="14"/>
      <color rgb="FF000000"/>
      <name val="Arial"/>
      <family val="2"/>
    </font>
    <font>
      <b/>
      <sz val="14"/>
      <name val="Arial"/>
      <family val="2"/>
    </font>
  </fonts>
  <fills count="17">
    <fill>
      <patternFill patternType="none"/>
    </fill>
    <fill>
      <patternFill patternType="gray125"/>
    </fill>
    <fill>
      <patternFill patternType="solid">
        <fgColor rgb="FF333333"/>
        <bgColor rgb="FF333300"/>
      </patternFill>
    </fill>
    <fill>
      <patternFill patternType="solid">
        <fgColor rgb="FFADD58A"/>
        <bgColor rgb="FFD7E4BD"/>
      </patternFill>
    </fill>
    <fill>
      <patternFill patternType="solid">
        <fgColor rgb="FFFFFFFF"/>
        <bgColor rgb="FFFFFFCC"/>
      </patternFill>
    </fill>
    <fill>
      <patternFill patternType="solid">
        <fgColor rgb="FFFFF685"/>
        <bgColor rgb="FFFFFFCC"/>
      </patternFill>
    </fill>
    <fill>
      <patternFill patternType="solid">
        <fgColor theme="0" tint="-0.249977111117893"/>
        <bgColor indexed="64"/>
      </patternFill>
    </fill>
    <fill>
      <patternFill patternType="solid">
        <fgColor theme="0" tint="-0.249977111117893"/>
        <bgColor rgb="FF9999FF"/>
      </patternFill>
    </fill>
    <fill>
      <patternFill patternType="solid">
        <fgColor theme="6" tint="0.79998168889431442"/>
        <bgColor indexed="64"/>
      </patternFill>
    </fill>
    <fill>
      <patternFill patternType="solid">
        <fgColor rgb="FFFF0000"/>
        <bgColor rgb="FFD7E4BD"/>
      </patternFill>
    </fill>
    <fill>
      <patternFill patternType="solid">
        <fgColor rgb="FFFFFF00"/>
        <bgColor rgb="FFD7E4BD"/>
      </patternFill>
    </fill>
    <fill>
      <patternFill patternType="solid">
        <fgColor rgb="FFFFC000"/>
        <bgColor rgb="FFD7E4BD"/>
      </patternFill>
    </fill>
    <fill>
      <patternFill patternType="solid">
        <fgColor rgb="FF92D050"/>
        <bgColor rgb="FFD7E4BD"/>
      </patternFill>
    </fill>
    <fill>
      <patternFill patternType="solid">
        <fgColor theme="0"/>
        <bgColor theme="0"/>
      </patternFill>
    </fill>
    <fill>
      <patternFill patternType="solid">
        <fgColor theme="8" tint="0.59999389629810485"/>
        <bgColor indexed="64"/>
      </patternFill>
    </fill>
    <fill>
      <patternFill patternType="solid">
        <fgColor theme="8" tint="0.59999389629810485"/>
        <bgColor rgb="FFD6E3BC"/>
      </patternFill>
    </fill>
    <fill>
      <patternFill patternType="solid">
        <fgColor rgb="FFFFFF00"/>
        <bgColor rgb="FFF58220"/>
      </patternFill>
    </fill>
  </fills>
  <borders count="35">
    <border>
      <left/>
      <right/>
      <top/>
      <bottom/>
      <diagonal/>
    </border>
    <border>
      <left style="thin">
        <color auto="1"/>
      </left>
      <right/>
      <top style="thin">
        <color auto="1"/>
      </top>
      <bottom style="thin">
        <color auto="1"/>
      </bottom>
      <diagonal/>
    </border>
    <border>
      <left style="thin">
        <color auto="1"/>
      </left>
      <right/>
      <top/>
      <bottom/>
      <diagonal/>
    </border>
    <border>
      <left style="thin">
        <color auto="1"/>
      </left>
      <right/>
      <top style="hair">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right style="thin">
        <color rgb="FF000000"/>
      </right>
      <top/>
      <bottom/>
      <diagonal/>
    </border>
    <border>
      <left style="thin">
        <color rgb="FF000000"/>
      </left>
      <right style="thin">
        <color rgb="FF000000"/>
      </right>
      <top/>
      <bottom/>
      <diagonal/>
    </border>
    <border>
      <left/>
      <right style="thin">
        <color rgb="FF000000"/>
      </right>
      <top/>
      <bottom style="thin">
        <color auto="1"/>
      </bottom>
      <diagonal/>
    </border>
    <border>
      <left style="thin">
        <color rgb="FF000000"/>
      </left>
      <right style="thin">
        <color rgb="FF000000"/>
      </right>
      <top style="thin">
        <color rgb="FF000000"/>
      </top>
      <bottom/>
      <diagonal/>
    </border>
    <border>
      <left style="thin">
        <color auto="1"/>
      </left>
      <right style="thin">
        <color auto="1"/>
      </right>
      <top style="thin">
        <color auto="1"/>
      </top>
      <bottom style="medium">
        <color auto="1"/>
      </bottom>
      <diagonal/>
    </border>
    <border>
      <left style="thin">
        <color indexed="64"/>
      </left>
      <right style="thin">
        <color auto="1"/>
      </right>
      <top style="medium">
        <color auto="1"/>
      </top>
      <bottom/>
      <diagonal/>
    </border>
    <border>
      <left/>
      <right style="thin">
        <color indexed="64"/>
      </right>
      <top/>
      <bottom style="thin">
        <color auto="1"/>
      </bottom>
      <diagonal/>
    </border>
    <border>
      <left/>
      <right style="thin">
        <color indexed="64"/>
      </right>
      <top style="thin">
        <color indexed="64"/>
      </top>
      <bottom style="thin">
        <color theme="1" tint="0.499984740745262"/>
      </bottom>
      <diagonal/>
    </border>
    <border>
      <left style="medium">
        <color indexed="64"/>
      </left>
      <right style="thin">
        <color auto="1"/>
      </right>
      <top style="medium">
        <color indexed="64"/>
      </top>
      <bottom/>
      <diagonal/>
    </border>
    <border>
      <left style="thin">
        <color indexed="64"/>
      </left>
      <right style="thin">
        <color indexed="64"/>
      </right>
      <top style="medium">
        <color indexed="64"/>
      </top>
      <bottom style="thin">
        <color indexed="64"/>
      </bottom>
      <diagonal/>
    </border>
    <border>
      <left style="thin">
        <color auto="1"/>
      </left>
      <right style="medium">
        <color indexed="64"/>
      </right>
      <top style="medium">
        <color indexed="64"/>
      </top>
      <bottom/>
      <diagonal/>
    </border>
    <border>
      <left style="medium">
        <color indexed="64"/>
      </left>
      <right style="thin">
        <color auto="1"/>
      </right>
      <top/>
      <bottom/>
      <diagonal/>
    </border>
    <border>
      <left style="thin">
        <color auto="1"/>
      </left>
      <right style="medium">
        <color indexed="64"/>
      </right>
      <top/>
      <bottom/>
      <diagonal/>
    </border>
    <border>
      <left style="medium">
        <color indexed="64"/>
      </left>
      <right style="thin">
        <color auto="1"/>
      </right>
      <top/>
      <bottom style="medium">
        <color indexed="64"/>
      </bottom>
      <diagonal/>
    </border>
    <border>
      <left style="thin">
        <color indexed="64"/>
      </left>
      <right style="medium">
        <color indexed="64"/>
      </right>
      <top style="thin">
        <color indexed="64"/>
      </top>
      <bottom style="medium">
        <color indexed="64"/>
      </bottom>
      <diagonal/>
    </border>
    <border>
      <left style="thin">
        <color auto="1"/>
      </left>
      <right style="thin">
        <color auto="1"/>
      </right>
      <top/>
      <bottom style="medium">
        <color indexed="64"/>
      </bottom>
      <diagonal/>
    </border>
    <border>
      <left/>
      <right style="thin">
        <color indexed="64"/>
      </right>
      <top style="medium">
        <color indexed="64"/>
      </top>
      <bottom style="thin">
        <color theme="1" tint="0.499984740745262"/>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hair">
        <color auto="1"/>
      </bottom>
      <diagonal/>
    </border>
    <border>
      <left/>
      <right style="thin">
        <color indexed="64"/>
      </right>
      <top style="thin">
        <color indexed="64"/>
      </top>
      <bottom/>
      <diagonal/>
    </border>
    <border>
      <left style="thin">
        <color indexed="64"/>
      </left>
      <right/>
      <top style="hair">
        <color auto="1"/>
      </top>
      <bottom style="hair">
        <color auto="1"/>
      </bottom>
      <diagonal/>
    </border>
    <border>
      <left/>
      <right style="thin">
        <color indexed="64"/>
      </right>
      <top/>
      <bottom/>
      <diagonal/>
    </border>
    <border>
      <left style="thin">
        <color rgb="FF000000"/>
      </left>
      <right style="thin">
        <color indexed="64"/>
      </right>
      <top style="thin">
        <color indexed="64"/>
      </top>
      <bottom style="thin">
        <color indexed="64"/>
      </bottom>
      <diagonal/>
    </border>
  </borders>
  <cellStyleXfs count="1">
    <xf numFmtId="0" fontId="0" fillId="0" borderId="0"/>
  </cellStyleXfs>
  <cellXfs count="152">
    <xf numFmtId="0" fontId="0" fillId="0" borderId="0" xfId="0"/>
    <xf numFmtId="0" fontId="1" fillId="0" borderId="0" xfId="0" applyFont="1" applyAlignment="1">
      <alignment textRotation="90"/>
    </xf>
    <xf numFmtId="0" fontId="2" fillId="0" borderId="0" xfId="0" applyFont="1" applyAlignment="1">
      <alignment horizontal="center" wrapText="1"/>
    </xf>
    <xf numFmtId="0" fontId="0" fillId="0" borderId="0" xfId="0" applyAlignment="1">
      <alignment horizontal="center" vertical="center" wrapText="1"/>
    </xf>
    <xf numFmtId="0" fontId="3" fillId="0" borderId="0" xfId="0" applyFont="1" applyAlignment="1">
      <alignment horizontal="left" wrapText="1"/>
    </xf>
    <xf numFmtId="0" fontId="3" fillId="0" borderId="0" xfId="0" applyFont="1" applyAlignment="1">
      <alignment horizontal="center" wrapText="1"/>
    </xf>
    <xf numFmtId="0" fontId="7" fillId="0" borderId="2" xfId="0" applyFont="1" applyBorder="1" applyAlignment="1">
      <alignment horizontal="center" vertical="center" wrapText="1"/>
    </xf>
    <xf numFmtId="0" fontId="6" fillId="0" borderId="1" xfId="0" applyFont="1" applyBorder="1" applyAlignment="1">
      <alignment horizontal="center" vertical="center" wrapText="1"/>
    </xf>
    <xf numFmtId="0" fontId="9" fillId="0" borderId="4" xfId="0" applyFont="1" applyBorder="1" applyAlignment="1">
      <alignment horizontal="left" vertical="center" wrapText="1"/>
    </xf>
    <xf numFmtId="0" fontId="9" fillId="0" borderId="4" xfId="0" applyFont="1" applyBorder="1" applyAlignment="1">
      <alignment horizontal="center" vertical="center" wrapText="1"/>
    </xf>
    <xf numFmtId="0" fontId="10" fillId="0" borderId="4" xfId="0" applyFont="1" applyBorder="1" applyAlignment="1">
      <alignment horizontal="center" vertical="center" wrapText="1"/>
    </xf>
    <xf numFmtId="0" fontId="10" fillId="0" borderId="4" xfId="0" applyFont="1" applyBorder="1" applyAlignment="1">
      <alignment horizontal="left" vertical="center" wrapText="1"/>
    </xf>
    <xf numFmtId="0" fontId="6" fillId="0" borderId="5" xfId="0" applyFont="1" applyBorder="1" applyAlignment="1">
      <alignment horizontal="center" vertical="center" wrapText="1"/>
    </xf>
    <xf numFmtId="0" fontId="10" fillId="0" borderId="4" xfId="0" applyFont="1" applyBorder="1" applyAlignment="1">
      <alignment horizontal="center" vertical="center"/>
    </xf>
    <xf numFmtId="0" fontId="9" fillId="0" borderId="8" xfId="0" applyFont="1" applyBorder="1" applyAlignment="1">
      <alignment horizontal="center" vertical="center" wrapText="1"/>
    </xf>
    <xf numFmtId="164" fontId="10" fillId="0" borderId="4" xfId="0" applyNumberFormat="1" applyFont="1" applyBorder="1" applyAlignment="1">
      <alignment horizontal="left" vertical="center" wrapText="1"/>
    </xf>
    <xf numFmtId="0" fontId="0" fillId="0" borderId="0" xfId="0" applyAlignment="1">
      <alignment horizontal="left"/>
    </xf>
    <xf numFmtId="0" fontId="9" fillId="0" borderId="4" xfId="0" applyFont="1" applyBorder="1" applyAlignment="1">
      <alignment horizontal="center" vertical="center"/>
    </xf>
    <xf numFmtId="0" fontId="15" fillId="0" borderId="4" xfId="0" applyFont="1" applyBorder="1" applyAlignment="1">
      <alignment horizontal="left" vertical="center" wrapText="1"/>
    </xf>
    <xf numFmtId="9" fontId="15" fillId="0" borderId="4" xfId="0" applyNumberFormat="1" applyFont="1" applyBorder="1" applyAlignment="1">
      <alignment horizontal="left" vertical="center" wrapText="1"/>
    </xf>
    <xf numFmtId="0" fontId="15" fillId="0" borderId="4" xfId="0" applyFont="1" applyBorder="1" applyAlignment="1">
      <alignment horizontal="left" vertical="center"/>
    </xf>
    <xf numFmtId="0" fontId="15" fillId="0" borderId="4" xfId="0" applyFont="1" applyBorder="1" applyAlignment="1">
      <alignment horizontal="left" wrapText="1"/>
    </xf>
    <xf numFmtId="0" fontId="17" fillId="0" borderId="4" xfId="0" applyFont="1" applyBorder="1" applyAlignment="1">
      <alignment horizontal="left" vertical="center" wrapText="1"/>
    </xf>
    <xf numFmtId="0" fontId="15" fillId="0" borderId="4" xfId="0" applyFont="1" applyBorder="1" applyAlignment="1">
      <alignment horizontal="center" vertical="center" wrapText="1"/>
    </xf>
    <xf numFmtId="0" fontId="0" fillId="0" borderId="0" xfId="0" applyAlignment="1">
      <alignment horizontal="center"/>
    </xf>
    <xf numFmtId="0" fontId="15" fillId="0" borderId="9" xfId="0" applyFont="1" applyBorder="1" applyAlignment="1">
      <alignment horizontal="left" vertical="center" wrapText="1"/>
    </xf>
    <xf numFmtId="0" fontId="15" fillId="0" borderId="0" xfId="0" applyFont="1" applyAlignment="1">
      <alignment horizontal="left" vertical="center" wrapText="1"/>
    </xf>
    <xf numFmtId="0" fontId="15" fillId="13" borderId="9" xfId="0" applyFont="1" applyFill="1" applyBorder="1" applyAlignment="1">
      <alignment horizontal="left" vertical="center" wrapText="1"/>
    </xf>
    <xf numFmtId="0" fontId="16" fillId="0" borderId="9" xfId="0" applyFont="1" applyBorder="1" applyAlignment="1">
      <alignment horizontal="left" vertical="center" wrapText="1"/>
    </xf>
    <xf numFmtId="0" fontId="12" fillId="0" borderId="16" xfId="0" applyFont="1" applyBorder="1" applyAlignment="1">
      <alignment wrapText="1"/>
    </xf>
    <xf numFmtId="0" fontId="16" fillId="0" borderId="17" xfId="0" applyFont="1" applyBorder="1" applyAlignment="1">
      <alignment horizontal="left" vertical="center" wrapText="1"/>
    </xf>
    <xf numFmtId="0" fontId="15" fillId="0" borderId="9" xfId="0" applyFont="1" applyBorder="1" applyAlignment="1">
      <alignment horizontal="center" vertical="center" wrapText="1"/>
    </xf>
    <xf numFmtId="0" fontId="13" fillId="0" borderId="4" xfId="0" applyFont="1" applyBorder="1" applyAlignment="1">
      <alignment horizontal="center" vertical="center" wrapText="1"/>
    </xf>
    <xf numFmtId="165" fontId="10" fillId="0" borderId="4" xfId="0" applyNumberFormat="1" applyFont="1" applyBorder="1" applyAlignment="1">
      <alignment horizontal="center" vertical="center"/>
    </xf>
    <xf numFmtId="0" fontId="20" fillId="0" borderId="7" xfId="0" applyFont="1" applyBorder="1"/>
    <xf numFmtId="0" fontId="20" fillId="0" borderId="0" xfId="0" applyFont="1"/>
    <xf numFmtId="9" fontId="10" fillId="0" borderId="4" xfId="0" applyNumberFormat="1" applyFont="1" applyBorder="1" applyAlignment="1">
      <alignment horizontal="center" vertical="center"/>
    </xf>
    <xf numFmtId="0" fontId="21" fillId="0" borderId="0" xfId="0" applyFont="1" applyAlignment="1">
      <alignment horizontal="center" vertical="center"/>
    </xf>
    <xf numFmtId="0" fontId="9" fillId="0" borderId="6" xfId="0" applyFont="1" applyBorder="1" applyAlignment="1">
      <alignment horizontal="center" vertical="center"/>
    </xf>
    <xf numFmtId="0" fontId="15" fillId="0" borderId="6" xfId="0" applyFont="1" applyBorder="1" applyAlignment="1">
      <alignment horizontal="left" vertical="center" wrapText="1"/>
    </xf>
    <xf numFmtId="0" fontId="19" fillId="6" borderId="6" xfId="0" applyFont="1" applyFill="1" applyBorder="1" applyAlignment="1">
      <alignment horizontal="center" vertical="center"/>
    </xf>
    <xf numFmtId="0" fontId="9" fillId="0" borderId="8" xfId="0" applyFont="1" applyBorder="1" applyAlignment="1">
      <alignment horizontal="center" vertical="center"/>
    </xf>
    <xf numFmtId="0" fontId="9" fillId="0" borderId="8" xfId="0" applyFont="1" applyBorder="1" applyAlignment="1">
      <alignment horizontal="left" vertical="center" wrapText="1"/>
    </xf>
    <xf numFmtId="0" fontId="10" fillId="0" borderId="8" xfId="0" applyFont="1" applyBorder="1" applyAlignment="1">
      <alignment horizontal="center" vertical="center"/>
    </xf>
    <xf numFmtId="0" fontId="9" fillId="0" borderId="19" xfId="0" applyFont="1" applyBorder="1" applyAlignment="1">
      <alignment horizontal="center" vertical="center"/>
    </xf>
    <xf numFmtId="0" fontId="9" fillId="0" borderId="19" xfId="0" applyFont="1" applyBorder="1" applyAlignment="1">
      <alignment horizontal="left" vertical="center" wrapText="1"/>
    </xf>
    <xf numFmtId="0" fontId="9" fillId="0" borderId="19" xfId="0" applyFont="1" applyBorder="1" applyAlignment="1">
      <alignment horizontal="center" vertical="center" wrapText="1"/>
    </xf>
    <xf numFmtId="0" fontId="10" fillId="0" borderId="19" xfId="0" applyFont="1" applyBorder="1" applyAlignment="1">
      <alignment horizontal="center" vertical="center"/>
    </xf>
    <xf numFmtId="0" fontId="20" fillId="0" borderId="15" xfId="0" applyFont="1" applyBorder="1"/>
    <xf numFmtId="0" fontId="15" fillId="0" borderId="14" xfId="0" applyFont="1" applyBorder="1" applyAlignment="1">
      <alignment horizontal="left" vertical="center" wrapText="1"/>
    </xf>
    <xf numFmtId="0" fontId="10" fillId="0" borderId="14" xfId="0" applyFont="1" applyBorder="1" applyAlignment="1">
      <alignment horizontal="center" vertical="center"/>
    </xf>
    <xf numFmtId="0" fontId="9" fillId="0" borderId="14" xfId="0" applyFont="1" applyBorder="1" applyAlignment="1">
      <alignment horizontal="center" vertical="center" wrapText="1"/>
    </xf>
    <xf numFmtId="0" fontId="19" fillId="6" borderId="14" xfId="0" applyFont="1" applyFill="1" applyBorder="1" applyAlignment="1">
      <alignment horizontal="center" vertical="center"/>
    </xf>
    <xf numFmtId="0" fontId="10" fillId="0" borderId="8" xfId="0" applyFont="1" applyBorder="1" applyAlignment="1">
      <alignment horizontal="center" vertical="center" wrapText="1"/>
    </xf>
    <xf numFmtId="0" fontId="15" fillId="0" borderId="19" xfId="0" applyFont="1" applyBorder="1" applyAlignment="1">
      <alignment horizontal="left" vertical="center" wrapText="1"/>
    </xf>
    <xf numFmtId="0" fontId="16" fillId="0" borderId="26" xfId="0" applyFont="1" applyBorder="1" applyAlignment="1">
      <alignment horizontal="left" vertical="center" wrapText="1"/>
    </xf>
    <xf numFmtId="1" fontId="9" fillId="0" borderId="14" xfId="0" applyNumberFormat="1" applyFont="1" applyBorder="1" applyAlignment="1">
      <alignment horizontal="center" vertical="center" wrapText="1"/>
    </xf>
    <xf numFmtId="0" fontId="10" fillId="0" borderId="8" xfId="0" applyFont="1" applyBorder="1" applyAlignment="1">
      <alignment horizontal="left" vertical="center" wrapText="1"/>
    </xf>
    <xf numFmtId="0" fontId="4" fillId="7" borderId="14" xfId="0" applyFont="1" applyFill="1" applyBorder="1" applyAlignment="1">
      <alignment horizontal="center" vertical="center" wrapText="1"/>
    </xf>
    <xf numFmtId="0" fontId="15" fillId="14" borderId="4" xfId="0" applyFont="1" applyFill="1" applyBorder="1" applyAlignment="1">
      <alignment horizontal="left" vertical="center" wrapText="1"/>
    </xf>
    <xf numFmtId="9" fontId="15" fillId="14" borderId="4" xfId="0" applyNumberFormat="1" applyFont="1" applyFill="1" applyBorder="1" applyAlignment="1">
      <alignment horizontal="left" vertical="center" wrapText="1"/>
    </xf>
    <xf numFmtId="0" fontId="15" fillId="14" borderId="11" xfId="0" applyFont="1" applyFill="1" applyBorder="1" applyAlignment="1">
      <alignment horizontal="left" vertical="center" wrapText="1"/>
    </xf>
    <xf numFmtId="0" fontId="15" fillId="14" borderId="13" xfId="0" applyFont="1" applyFill="1" applyBorder="1" applyAlignment="1">
      <alignment horizontal="left" vertical="center" wrapText="1"/>
    </xf>
    <xf numFmtId="0" fontId="9" fillId="14" borderId="4" xfId="0" applyFont="1" applyFill="1" applyBorder="1" applyAlignment="1">
      <alignment horizontal="center" vertical="center" wrapText="1"/>
    </xf>
    <xf numFmtId="0" fontId="9" fillId="14" borderId="4" xfId="0" applyFont="1" applyFill="1" applyBorder="1" applyAlignment="1">
      <alignment horizontal="left" vertical="center" wrapText="1"/>
    </xf>
    <xf numFmtId="0" fontId="10" fillId="14" borderId="4" xfId="0" applyFont="1" applyFill="1" applyBorder="1" applyAlignment="1">
      <alignment horizontal="left" vertical="center" wrapText="1"/>
    </xf>
    <xf numFmtId="0" fontId="17" fillId="14" borderId="4" xfId="0" applyFont="1" applyFill="1" applyBorder="1" applyAlignment="1">
      <alignment horizontal="left" vertical="center" wrapText="1"/>
    </xf>
    <xf numFmtId="9" fontId="10" fillId="0" borderId="14" xfId="0" applyNumberFormat="1" applyFont="1" applyBorder="1" applyAlignment="1">
      <alignment horizontal="center" vertical="center" wrapText="1"/>
    </xf>
    <xf numFmtId="0" fontId="15" fillId="15" borderId="4" xfId="0" applyFont="1" applyFill="1" applyBorder="1" applyAlignment="1">
      <alignment horizontal="left" vertical="center" wrapText="1"/>
    </xf>
    <xf numFmtId="0" fontId="22" fillId="9" borderId="30" xfId="0" applyFont="1" applyFill="1" applyBorder="1" applyAlignment="1">
      <alignment horizontal="center" vertical="center" wrapText="1"/>
    </xf>
    <xf numFmtId="0" fontId="11" fillId="0" borderId="31" xfId="0" applyFont="1" applyBorder="1" applyAlignment="1">
      <alignment horizontal="center" vertical="center"/>
    </xf>
    <xf numFmtId="0" fontId="22" fillId="10" borderId="32" xfId="0" applyFont="1" applyFill="1" applyBorder="1" applyAlignment="1">
      <alignment horizontal="center" vertical="center" wrapText="1"/>
    </xf>
    <xf numFmtId="0" fontId="11" fillId="0" borderId="33" xfId="0" applyFont="1" applyBorder="1" applyAlignment="1">
      <alignment horizontal="center" vertical="center"/>
    </xf>
    <xf numFmtId="0" fontId="22" fillId="11" borderId="32" xfId="0" applyFont="1" applyFill="1" applyBorder="1" applyAlignment="1">
      <alignment horizontal="center" vertical="center" wrapText="1"/>
    </xf>
    <xf numFmtId="0" fontId="22" fillId="12" borderId="3" xfId="0" applyFont="1" applyFill="1" applyBorder="1" applyAlignment="1">
      <alignment horizontal="center" vertical="center" wrapText="1"/>
    </xf>
    <xf numFmtId="0" fontId="11" fillId="0" borderId="16" xfId="0" applyFont="1" applyBorder="1" applyAlignment="1">
      <alignment horizontal="center" vertical="center"/>
    </xf>
    <xf numFmtId="0" fontId="19" fillId="0" borderId="7" xfId="0" applyFont="1" applyBorder="1"/>
    <xf numFmtId="0" fontId="19" fillId="0" borderId="20" xfId="0" applyFont="1" applyBorder="1"/>
    <xf numFmtId="0" fontId="19" fillId="0" borderId="22" xfId="0" applyFont="1" applyBorder="1"/>
    <xf numFmtId="0" fontId="19" fillId="0" borderId="0" xfId="0" applyFont="1"/>
    <xf numFmtId="166" fontId="19" fillId="0" borderId="0" xfId="0" applyNumberFormat="1" applyFont="1"/>
    <xf numFmtId="0" fontId="19" fillId="6" borderId="24" xfId="0" applyFont="1" applyFill="1" applyBorder="1" applyAlignment="1">
      <alignment horizontal="center" vertical="center"/>
    </xf>
    <xf numFmtId="0" fontId="0" fillId="14" borderId="1" xfId="0" applyFill="1" applyBorder="1" applyAlignment="1">
      <alignment horizontal="center" vertical="center" wrapText="1"/>
    </xf>
    <xf numFmtId="0" fontId="6" fillId="0" borderId="9" xfId="0" applyFont="1" applyBorder="1" applyAlignment="1">
      <alignment horizontal="left" vertical="center" wrapText="1"/>
    </xf>
    <xf numFmtId="0" fontId="15" fillId="0" borderId="34" xfId="0" applyFont="1" applyBorder="1" applyAlignment="1">
      <alignment horizontal="left" vertical="center" wrapText="1"/>
    </xf>
    <xf numFmtId="0" fontId="23" fillId="2" borderId="4" xfId="0" applyFont="1" applyFill="1" applyBorder="1" applyAlignment="1">
      <alignment horizontal="center" vertical="center" wrapText="1"/>
    </xf>
    <xf numFmtId="0" fontId="8" fillId="3" borderId="4" xfId="0" applyFont="1" applyFill="1" applyBorder="1" applyAlignment="1">
      <alignment horizontal="center" vertical="center" wrapText="1"/>
    </xf>
    <xf numFmtId="0" fontId="8" fillId="4" borderId="4" xfId="0" applyFont="1" applyFill="1" applyBorder="1" applyAlignment="1">
      <alignment horizontal="center" vertical="center"/>
    </xf>
    <xf numFmtId="9" fontId="8" fillId="4" borderId="4" xfId="0" applyNumberFormat="1" applyFont="1" applyFill="1" applyBorder="1" applyAlignment="1">
      <alignment horizontal="center" vertical="center"/>
    </xf>
    <xf numFmtId="1" fontId="8" fillId="4" borderId="4" xfId="0" applyNumberFormat="1" applyFont="1" applyFill="1" applyBorder="1" applyAlignment="1">
      <alignment horizontal="center" vertical="center"/>
    </xf>
    <xf numFmtId="0" fontId="24" fillId="5" borderId="4" xfId="0" applyFont="1" applyFill="1" applyBorder="1" applyAlignment="1">
      <alignment horizontal="center" vertical="center" wrapText="1"/>
    </xf>
    <xf numFmtId="0" fontId="24" fillId="5" borderId="4" xfId="0" applyFont="1" applyFill="1" applyBorder="1" applyAlignment="1">
      <alignment horizontal="center" vertical="center"/>
    </xf>
    <xf numFmtId="0" fontId="15" fillId="14" borderId="4" xfId="0" applyFont="1" applyFill="1" applyBorder="1" applyAlignment="1">
      <alignment horizontal="left" wrapText="1"/>
    </xf>
    <xf numFmtId="0" fontId="15" fillId="0" borderId="4" xfId="0" applyFont="1" applyBorder="1" applyAlignment="1">
      <alignment horizontal="center" vertical="center" wrapText="1"/>
    </xf>
    <xf numFmtId="0" fontId="15" fillId="0" borderId="14" xfId="0" applyFont="1" applyBorder="1" applyAlignment="1">
      <alignment horizontal="center" vertical="center" wrapText="1"/>
    </xf>
    <xf numFmtId="165" fontId="15" fillId="0" borderId="9" xfId="0" applyNumberFormat="1" applyFont="1" applyFill="1" applyBorder="1" applyAlignment="1">
      <alignment horizontal="center" vertical="center" wrapText="1"/>
    </xf>
    <xf numFmtId="165" fontId="10" fillId="0" borderId="4" xfId="0" applyNumberFormat="1" applyFont="1" applyFill="1" applyBorder="1" applyAlignment="1">
      <alignment horizontal="center" vertical="center"/>
    </xf>
    <xf numFmtId="0" fontId="10" fillId="0" borderId="4" xfId="0" applyFont="1" applyFill="1" applyBorder="1" applyAlignment="1">
      <alignment horizontal="center" vertical="center"/>
    </xf>
    <xf numFmtId="1" fontId="10" fillId="0" borderId="4" xfId="0" applyNumberFormat="1" applyFont="1" applyBorder="1" applyAlignment="1">
      <alignment horizontal="center" vertical="center" wrapText="1"/>
    </xf>
    <xf numFmtId="1" fontId="10" fillId="0" borderId="14" xfId="0" applyNumberFormat="1" applyFont="1" applyBorder="1" applyAlignment="1">
      <alignment horizontal="center" vertical="center"/>
    </xf>
    <xf numFmtId="0" fontId="15" fillId="0" borderId="4" xfId="0" applyFont="1" applyFill="1" applyBorder="1" applyAlignment="1">
      <alignment horizontal="left" vertical="center" wrapText="1"/>
    </xf>
    <xf numFmtId="0" fontId="9" fillId="0" borderId="4" xfId="0" applyFont="1" applyFill="1" applyBorder="1" applyAlignment="1">
      <alignment horizontal="center" vertical="center" wrapText="1"/>
    </xf>
    <xf numFmtId="0" fontId="9" fillId="0" borderId="4" xfId="0" applyFont="1" applyFill="1" applyBorder="1" applyAlignment="1">
      <alignment horizontal="left" vertical="center" wrapText="1"/>
    </xf>
    <xf numFmtId="1" fontId="24" fillId="5" borderId="4" xfId="0" applyNumberFormat="1" applyFont="1" applyFill="1" applyBorder="1" applyAlignment="1">
      <alignment horizontal="center" vertical="center"/>
    </xf>
    <xf numFmtId="167" fontId="23" fillId="2" borderId="4" xfId="0" applyNumberFormat="1" applyFont="1" applyFill="1" applyBorder="1" applyAlignment="1">
      <alignment horizontal="center" vertical="center"/>
    </xf>
    <xf numFmtId="0" fontId="10" fillId="0" borderId="6" xfId="0" applyFont="1" applyBorder="1" applyAlignment="1">
      <alignment horizontal="left" vertical="center" wrapText="1"/>
    </xf>
    <xf numFmtId="0" fontId="10" fillId="0" borderId="0" xfId="0" applyFont="1" applyAlignment="1">
      <alignment horizontal="left" vertical="center" wrapText="1"/>
    </xf>
    <xf numFmtId="0" fontId="5" fillId="6" borderId="19" xfId="0" applyFont="1" applyFill="1" applyBorder="1" applyAlignment="1">
      <alignment horizontal="center" vertical="center" wrapText="1"/>
    </xf>
    <xf numFmtId="0" fontId="5" fillId="6" borderId="14" xfId="0" applyFont="1" applyFill="1" applyBorder="1" applyAlignment="1">
      <alignment horizontal="center" vertical="center" wrapText="1"/>
    </xf>
    <xf numFmtId="0" fontId="5" fillId="6" borderId="28" xfId="0" applyFont="1" applyFill="1" applyBorder="1" applyAlignment="1">
      <alignment horizontal="center" vertical="center" wrapText="1"/>
    </xf>
    <xf numFmtId="0" fontId="5" fillId="6" borderId="24" xfId="0" applyFont="1" applyFill="1" applyBorder="1" applyAlignment="1">
      <alignment horizontal="center" vertical="center" wrapText="1"/>
    </xf>
    <xf numFmtId="0" fontId="4" fillId="6" borderId="15" xfId="0" applyFont="1" applyFill="1" applyBorder="1" applyAlignment="1">
      <alignment horizontal="center" vertical="center" wrapText="1"/>
    </xf>
    <xf numFmtId="0" fontId="4" fillId="6" borderId="25" xfId="0" applyFont="1" applyFill="1" applyBorder="1" applyAlignment="1">
      <alignment horizontal="center" vertical="center" wrapText="1"/>
    </xf>
    <xf numFmtId="0" fontId="16" fillId="0" borderId="15" xfId="0" applyFont="1" applyBorder="1" applyAlignment="1">
      <alignment horizontal="left" vertical="center" wrapText="1"/>
    </xf>
    <xf numFmtId="0" fontId="16" fillId="0" borderId="8" xfId="0" applyFont="1" applyBorder="1" applyAlignment="1">
      <alignment horizontal="left" vertical="center" wrapText="1"/>
    </xf>
    <xf numFmtId="0" fontId="9" fillId="0" borderId="6" xfId="0" applyFont="1" applyBorder="1" applyAlignment="1">
      <alignment horizontal="center" vertical="center" wrapText="1"/>
    </xf>
    <xf numFmtId="0" fontId="9" fillId="0" borderId="7" xfId="0" applyFont="1" applyBorder="1" applyAlignment="1">
      <alignment horizontal="center" vertical="center" wrapText="1"/>
    </xf>
    <xf numFmtId="0" fontId="9" fillId="0" borderId="8" xfId="0" applyFont="1" applyBorder="1" applyAlignment="1">
      <alignment horizontal="center" vertical="center" wrapText="1"/>
    </xf>
    <xf numFmtId="0" fontId="4" fillId="6" borderId="19" xfId="0" applyFont="1" applyFill="1" applyBorder="1" applyAlignment="1">
      <alignment horizontal="center" vertical="center" wrapText="1"/>
    </xf>
    <xf numFmtId="0" fontId="4" fillId="7" borderId="19" xfId="0" applyFont="1" applyFill="1" applyBorder="1" applyAlignment="1">
      <alignment horizontal="center" vertical="center" textRotation="90" wrapText="1"/>
    </xf>
    <xf numFmtId="0" fontId="4" fillId="7" borderId="14" xfId="0" applyFont="1" applyFill="1" applyBorder="1" applyAlignment="1">
      <alignment horizontal="center" vertical="center" textRotation="90" wrapText="1"/>
    </xf>
    <xf numFmtId="0" fontId="5" fillId="7" borderId="19" xfId="0" applyFont="1" applyFill="1" applyBorder="1" applyAlignment="1">
      <alignment horizontal="center" vertical="center" textRotation="90" wrapText="1"/>
    </xf>
    <xf numFmtId="0" fontId="5" fillId="7" borderId="14" xfId="0" applyFont="1" applyFill="1" applyBorder="1" applyAlignment="1">
      <alignment horizontal="center" vertical="center" textRotation="90" wrapText="1"/>
    </xf>
    <xf numFmtId="0" fontId="6" fillId="6" borderId="19" xfId="0" applyFont="1" applyFill="1" applyBorder="1" applyAlignment="1">
      <alignment horizontal="center" vertical="center" wrapText="1"/>
    </xf>
    <xf numFmtId="0" fontId="6" fillId="6" borderId="14" xfId="0" applyFont="1" applyFill="1" applyBorder="1" applyAlignment="1">
      <alignment horizontal="center" vertical="center" wrapText="1"/>
    </xf>
    <xf numFmtId="0" fontId="4" fillId="6" borderId="14" xfId="0" applyFont="1" applyFill="1" applyBorder="1" applyAlignment="1">
      <alignment horizontal="center" vertical="center" wrapText="1"/>
    </xf>
    <xf numFmtId="0" fontId="14" fillId="8" borderId="4" xfId="0" applyFont="1" applyFill="1" applyBorder="1" applyAlignment="1">
      <alignment horizontal="center" vertical="center"/>
    </xf>
    <xf numFmtId="0" fontId="10" fillId="0" borderId="15" xfId="0" applyFont="1" applyBorder="1" applyAlignment="1">
      <alignment horizontal="center" vertical="center" wrapText="1"/>
    </xf>
    <xf numFmtId="0" fontId="10" fillId="0" borderId="7" xfId="0" applyFont="1" applyBorder="1" applyAlignment="1">
      <alignment horizontal="center" vertical="center" wrapText="1"/>
    </xf>
    <xf numFmtId="0" fontId="9" fillId="0" borderId="4" xfId="0" applyFont="1" applyBorder="1" applyAlignment="1">
      <alignment horizontal="center" vertical="center" wrapText="1"/>
    </xf>
    <xf numFmtId="0" fontId="15" fillId="14" borderId="4" xfId="0" applyFont="1" applyFill="1" applyBorder="1" applyAlignment="1">
      <alignment horizontal="left" vertical="center" wrapText="1"/>
    </xf>
    <xf numFmtId="0" fontId="9" fillId="0" borderId="14" xfId="0" applyFont="1" applyBorder="1" applyAlignment="1">
      <alignment horizontal="center" vertical="center" wrapText="1"/>
    </xf>
    <xf numFmtId="0" fontId="9" fillId="0" borderId="15" xfId="0" applyFont="1" applyBorder="1" applyAlignment="1">
      <alignment horizontal="center" vertical="center" wrapText="1"/>
    </xf>
    <xf numFmtId="0" fontId="9" fillId="0" borderId="25" xfId="0" applyFont="1" applyBorder="1" applyAlignment="1">
      <alignment horizontal="center" vertical="center" wrapText="1"/>
    </xf>
    <xf numFmtId="0" fontId="10" fillId="0" borderId="18" xfId="0" applyFont="1" applyBorder="1" applyAlignment="1">
      <alignment horizontal="center" vertical="center" textRotation="90" wrapText="1"/>
    </xf>
    <xf numFmtId="0" fontId="10" fillId="0" borderId="21" xfId="0" applyFont="1" applyBorder="1" applyAlignment="1">
      <alignment horizontal="center" vertical="center" textRotation="90" wrapText="1"/>
    </xf>
    <xf numFmtId="0" fontId="10" fillId="0" borderId="23" xfId="0" applyFont="1" applyBorder="1" applyAlignment="1">
      <alignment horizontal="center" vertical="center" textRotation="90" wrapText="1"/>
    </xf>
    <xf numFmtId="0" fontId="15" fillId="0" borderId="19" xfId="0" applyFont="1" applyBorder="1" applyAlignment="1">
      <alignment horizontal="center" vertical="center" wrapText="1"/>
    </xf>
    <xf numFmtId="0" fontId="15" fillId="0" borderId="4" xfId="0" applyFont="1" applyBorder="1" applyAlignment="1">
      <alignment horizontal="center" vertical="center" wrapText="1"/>
    </xf>
    <xf numFmtId="0" fontId="15" fillId="0" borderId="6" xfId="0" applyFont="1" applyBorder="1" applyAlignment="1">
      <alignment horizontal="center" vertical="center" wrapText="1"/>
    </xf>
    <xf numFmtId="0" fontId="15" fillId="0" borderId="7" xfId="0" applyFont="1" applyBorder="1" applyAlignment="1">
      <alignment horizontal="center" vertical="center" wrapText="1"/>
    </xf>
    <xf numFmtId="0" fontId="15" fillId="0" borderId="8" xfId="0" applyFont="1" applyBorder="1" applyAlignment="1">
      <alignment horizontal="center" vertical="center" wrapText="1"/>
    </xf>
    <xf numFmtId="0" fontId="6" fillId="0" borderId="3" xfId="0" applyFont="1" applyBorder="1" applyAlignment="1">
      <alignment horizontal="center" vertical="center" wrapText="1"/>
    </xf>
    <xf numFmtId="0" fontId="15" fillId="0" borderId="14" xfId="0" applyFont="1" applyBorder="1" applyAlignment="1">
      <alignment horizontal="center" vertical="center" wrapText="1"/>
    </xf>
    <xf numFmtId="0" fontId="7" fillId="0" borderId="1" xfId="0" applyFont="1" applyBorder="1" applyAlignment="1">
      <alignment horizontal="center" vertical="center" wrapText="1"/>
    </xf>
    <xf numFmtId="0" fontId="4" fillId="0" borderId="1" xfId="0" applyFont="1" applyBorder="1" applyAlignment="1">
      <alignment horizontal="center" vertical="center"/>
    </xf>
    <xf numFmtId="0" fontId="4" fillId="6" borderId="27" xfId="0" applyFont="1" applyFill="1" applyBorder="1" applyAlignment="1">
      <alignment horizontal="center" vertical="center"/>
    </xf>
    <xf numFmtId="0" fontId="4" fillId="6" borderId="29" xfId="0" applyFont="1" applyFill="1" applyBorder="1" applyAlignment="1">
      <alignment horizontal="center" vertical="center"/>
    </xf>
    <xf numFmtId="0" fontId="10" fillId="0" borderId="7" xfId="0" applyFont="1" applyBorder="1" applyAlignment="1">
      <alignment horizontal="center" vertical="center" textRotation="90" wrapText="1"/>
    </xf>
    <xf numFmtId="0" fontId="15" fillId="0" borderId="10" xfId="0" applyFont="1" applyBorder="1" applyAlignment="1">
      <alignment horizontal="center" vertical="center" wrapText="1"/>
    </xf>
    <xf numFmtId="0" fontId="15" fillId="0" borderId="12" xfId="0" applyFont="1" applyBorder="1" applyAlignment="1">
      <alignment horizontal="center" vertical="center" wrapText="1"/>
    </xf>
    <xf numFmtId="0" fontId="25" fillId="16" borderId="4" xfId="0" applyFont="1" applyFill="1" applyBorder="1" applyAlignment="1">
      <alignment horizontal="center" vertical="center"/>
    </xf>
  </cellXfs>
  <cellStyles count="1">
    <cellStyle name="Normal" xfId="0" builtinId="0"/>
  </cellStyles>
  <dxfs count="4">
    <dxf>
      <fill>
        <patternFill>
          <bgColor rgb="FFFF0000"/>
        </patternFill>
      </fill>
    </dxf>
    <dxf>
      <fill>
        <patternFill>
          <bgColor rgb="FFFFFF00"/>
        </patternFill>
      </fill>
    </dxf>
    <dxf>
      <fill>
        <patternFill>
          <bgColor rgb="FFFF9933"/>
        </patternFill>
      </fill>
    </dxf>
    <dxf>
      <fill>
        <patternFill>
          <bgColor rgb="FF92D050"/>
        </patternFill>
      </fill>
    </dxf>
  </dxfs>
  <tableStyles count="0" defaultTableStyle="TableStyleMedium2" defaultPivotStyle="PivotStyleLight16"/>
  <colors>
    <indexedColors>
      <rgbColor rgb="FF000000"/>
      <rgbColor rgb="FFFFFFFF"/>
      <rgbColor rgb="FFFF0000"/>
      <rgbColor rgb="FF00FF00"/>
      <rgbColor rgb="FF0000FF"/>
      <rgbColor rgb="FFFFF200"/>
      <rgbColor rgb="FFFF00FF"/>
      <rgbColor rgb="FF00FFFF"/>
      <rgbColor rgb="FF800000"/>
      <rgbColor rgb="FF008000"/>
      <rgbColor rgb="FF000080"/>
      <rgbColor rgb="FF77933C"/>
      <rgbColor rgb="FF800080"/>
      <rgbColor rgb="FF008080"/>
      <rgbColor rgb="FFADD58A"/>
      <rgbColor rgb="FF808080"/>
      <rgbColor rgb="FF9999FF"/>
      <rgbColor rgb="FFA3238E"/>
      <rgbColor rgb="FFFFFFCC"/>
      <rgbColor rgb="FFCCFFFF"/>
      <rgbColor rgb="FF660066"/>
      <rgbColor rgb="FFF04E4D"/>
      <rgbColor rgb="FF0066CC"/>
      <rgbColor rgb="FFCCCCFF"/>
      <rgbColor rgb="FF000080"/>
      <rgbColor rgb="FFFF00FF"/>
      <rgbColor rgb="FFFFFF00"/>
      <rgbColor rgb="FF00FFFF"/>
      <rgbColor rgb="FF800080"/>
      <rgbColor rgb="FF800000"/>
      <rgbColor rgb="FF008080"/>
      <rgbColor rgb="FF0000FF"/>
      <rgbColor rgb="FF00CCFF"/>
      <rgbColor rgb="FFCCFFFF"/>
      <rgbColor rgb="FFD7E4BD"/>
      <rgbColor rgb="FFFFF685"/>
      <rgbColor rgb="FF93CDDD"/>
      <rgbColor rgb="FFFF99CC"/>
      <rgbColor rgb="FFCC99FF"/>
      <rgbColor rgb="FFFFCC99"/>
      <rgbColor rgb="FF3366FF"/>
      <rgbColor rgb="FF33CCCC"/>
      <rgbColor rgb="FF72BF44"/>
      <rgbColor rgb="FFFFCC00"/>
      <rgbColor rgb="FFFAA61A"/>
      <rgbColor rgb="FFF58220"/>
      <rgbColor rgb="FF666699"/>
      <rgbColor rgb="FFA6A6A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mruColors>
      <color rgb="FFFF993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7D8CEB-B329-4A0B-A8C1-FD7D903CC220}">
  <sheetPr>
    <tabColor rgb="FF93CDDD"/>
  </sheetPr>
  <dimension ref="A1:U99"/>
  <sheetViews>
    <sheetView tabSelected="1" topLeftCell="B1" zoomScale="80" zoomScaleNormal="80" workbookViewId="0">
      <pane xSplit="4" ySplit="2" topLeftCell="F3" activePane="bottomRight" state="frozen"/>
      <selection activeCell="B1" sqref="B1"/>
      <selection pane="topRight" activeCell="F1" sqref="F1"/>
      <selection pane="bottomLeft" activeCell="B3" sqref="B3"/>
      <selection pane="bottomRight" activeCell="Q5" sqref="Q5"/>
    </sheetView>
  </sheetViews>
  <sheetFormatPr baseColWidth="10" defaultColWidth="9" defaultRowHeight="15.75" x14ac:dyDescent="0.25"/>
  <cols>
    <col min="1" max="1" width="17.25" customWidth="1"/>
    <col min="2" max="2" width="11.25" style="1" customWidth="1"/>
    <col min="3" max="3" width="15.125" style="2" customWidth="1"/>
    <col min="4" max="4" width="6.75" style="3" customWidth="1"/>
    <col min="5" max="5" width="22.875" style="4" customWidth="1"/>
    <col min="6" max="6" width="20.875" style="5" customWidth="1"/>
    <col min="7" max="8" width="18.25" style="4" customWidth="1"/>
    <col min="9" max="9" width="20.875" style="4" customWidth="1"/>
    <col min="10" max="11" width="16.75" style="4" customWidth="1"/>
    <col min="12" max="12" width="18.25" style="24" customWidth="1"/>
    <col min="13" max="13" width="10.375" style="37" customWidth="1"/>
    <col min="14" max="14" width="12.375" style="35" customWidth="1"/>
    <col min="15" max="15" width="17" style="79" customWidth="1"/>
    <col min="16" max="16" width="3.875" customWidth="1"/>
    <col min="17" max="17" width="42.75" customWidth="1"/>
    <col min="18" max="18" width="20.125" bestFit="1" customWidth="1"/>
    <col min="19" max="19" width="20.875" bestFit="1" customWidth="1"/>
    <col min="20" max="20" width="19.75" bestFit="1" customWidth="1"/>
    <col min="21" max="21" width="25.375" customWidth="1"/>
    <col min="22" max="22" width="20" customWidth="1"/>
    <col min="23" max="1026" width="10.5" customWidth="1"/>
  </cols>
  <sheetData>
    <row r="1" spans="1:15" ht="42" customHeight="1" x14ac:dyDescent="0.25">
      <c r="A1" s="145" t="s">
        <v>0</v>
      </c>
      <c r="B1" s="146" t="s">
        <v>491</v>
      </c>
      <c r="C1" s="107" t="s">
        <v>1</v>
      </c>
      <c r="D1" s="123" t="s">
        <v>2</v>
      </c>
      <c r="E1" s="118" t="s">
        <v>3</v>
      </c>
      <c r="F1" s="118" t="s">
        <v>4</v>
      </c>
      <c r="G1" s="118" t="s">
        <v>5</v>
      </c>
      <c r="H1" s="118"/>
      <c r="I1" s="118"/>
      <c r="J1" s="118"/>
      <c r="K1" s="111" t="s">
        <v>440</v>
      </c>
      <c r="L1" s="119" t="s">
        <v>447</v>
      </c>
      <c r="M1" s="121" t="s">
        <v>6</v>
      </c>
      <c r="N1" s="107" t="s">
        <v>502</v>
      </c>
      <c r="O1" s="109" t="s">
        <v>503</v>
      </c>
    </row>
    <row r="2" spans="1:15" ht="38.25" customHeight="1" thickBot="1" x14ac:dyDescent="0.3">
      <c r="A2" s="145"/>
      <c r="B2" s="147"/>
      <c r="C2" s="108"/>
      <c r="D2" s="124"/>
      <c r="E2" s="125"/>
      <c r="F2" s="125"/>
      <c r="G2" s="58" t="s">
        <v>7</v>
      </c>
      <c r="H2" s="58" t="s">
        <v>8</v>
      </c>
      <c r="I2" s="58" t="s">
        <v>9</v>
      </c>
      <c r="J2" s="58" t="s">
        <v>10</v>
      </c>
      <c r="K2" s="112"/>
      <c r="L2" s="120"/>
      <c r="M2" s="122"/>
      <c r="N2" s="108"/>
      <c r="O2" s="110"/>
    </row>
    <row r="3" spans="1:15" ht="89.1" customHeight="1" x14ac:dyDescent="0.25">
      <c r="A3" s="144" t="s">
        <v>11</v>
      </c>
      <c r="B3" s="148" t="s">
        <v>11</v>
      </c>
      <c r="C3" s="132" t="s">
        <v>12</v>
      </c>
      <c r="D3" s="53">
        <v>1</v>
      </c>
      <c r="E3" s="42" t="s">
        <v>13</v>
      </c>
      <c r="F3" s="14" t="s">
        <v>14</v>
      </c>
      <c r="G3" s="57" t="s">
        <v>15</v>
      </c>
      <c r="H3" s="57" t="s">
        <v>16</v>
      </c>
      <c r="I3" s="57" t="s">
        <v>17</v>
      </c>
      <c r="J3" s="57" t="s">
        <v>18</v>
      </c>
      <c r="K3" s="113" t="s">
        <v>442</v>
      </c>
      <c r="L3" s="43">
        <v>1.68</v>
      </c>
      <c r="M3" s="41">
        <v>2</v>
      </c>
      <c r="N3" s="34"/>
      <c r="O3" s="76"/>
    </row>
    <row r="4" spans="1:15" ht="89.1" customHeight="1" x14ac:dyDescent="0.25">
      <c r="A4" s="144"/>
      <c r="B4" s="148"/>
      <c r="C4" s="117"/>
      <c r="D4" s="17">
        <f>D3+1</f>
        <v>2</v>
      </c>
      <c r="E4" s="18" t="s">
        <v>134</v>
      </c>
      <c r="F4" s="18" t="s">
        <v>135</v>
      </c>
      <c r="G4" s="18" t="s">
        <v>136</v>
      </c>
      <c r="H4" s="18" t="s">
        <v>137</v>
      </c>
      <c r="I4" s="18" t="s">
        <v>138</v>
      </c>
      <c r="J4" s="18" t="s">
        <v>139</v>
      </c>
      <c r="K4" s="114"/>
      <c r="L4" s="31">
        <v>0.97</v>
      </c>
      <c r="M4" s="17">
        <v>2</v>
      </c>
      <c r="N4" s="34"/>
      <c r="O4" s="76"/>
    </row>
    <row r="5" spans="1:15" ht="113.25" customHeight="1" x14ac:dyDescent="0.25">
      <c r="A5" s="144"/>
      <c r="B5" s="148"/>
      <c r="C5" s="115" t="s">
        <v>19</v>
      </c>
      <c r="D5" s="17">
        <f>D4+1</f>
        <v>3</v>
      </c>
      <c r="E5" s="18" t="s">
        <v>140</v>
      </c>
      <c r="F5" s="18" t="s">
        <v>141</v>
      </c>
      <c r="G5" s="18" t="s">
        <v>142</v>
      </c>
      <c r="H5" s="11" t="s">
        <v>143</v>
      </c>
      <c r="I5" s="11" t="s">
        <v>144</v>
      </c>
      <c r="J5" s="18" t="s">
        <v>145</v>
      </c>
      <c r="K5" s="25"/>
      <c r="L5" s="95">
        <v>4.26</v>
      </c>
      <c r="M5" s="17">
        <v>3</v>
      </c>
      <c r="N5" s="34"/>
      <c r="O5" s="76"/>
    </row>
    <row r="6" spans="1:15" ht="160.5" customHeight="1" x14ac:dyDescent="0.25">
      <c r="A6" s="144"/>
      <c r="B6" s="148"/>
      <c r="C6" s="116"/>
      <c r="D6" s="17">
        <f t="shared" ref="D6:D69" si="0">D5+1</f>
        <v>4</v>
      </c>
      <c r="E6" s="8" t="s">
        <v>20</v>
      </c>
      <c r="F6" s="18" t="s">
        <v>490</v>
      </c>
      <c r="G6" s="11" t="s">
        <v>21</v>
      </c>
      <c r="H6" s="11" t="s">
        <v>22</v>
      </c>
      <c r="I6" s="11" t="s">
        <v>23</v>
      </c>
      <c r="J6" s="11" t="s">
        <v>24</v>
      </c>
      <c r="K6" s="11"/>
      <c r="L6" s="96">
        <v>2.29</v>
      </c>
      <c r="M6" s="9">
        <v>3</v>
      </c>
      <c r="N6" s="34"/>
      <c r="O6" s="76"/>
    </row>
    <row r="7" spans="1:15" ht="101.1" customHeight="1" x14ac:dyDescent="0.25">
      <c r="A7" s="144"/>
      <c r="B7" s="148"/>
      <c r="C7" s="117"/>
      <c r="D7" s="17">
        <f t="shared" si="0"/>
        <v>5</v>
      </c>
      <c r="E7" s="18" t="s">
        <v>25</v>
      </c>
      <c r="F7" s="18" t="s">
        <v>146</v>
      </c>
      <c r="G7" s="18" t="s">
        <v>147</v>
      </c>
      <c r="H7" s="18" t="s">
        <v>148</v>
      </c>
      <c r="I7" s="18" t="s">
        <v>26</v>
      </c>
      <c r="J7" s="18" t="s">
        <v>149</v>
      </c>
      <c r="K7" s="18"/>
      <c r="L7" s="96">
        <v>0.14000000000000001</v>
      </c>
      <c r="M7" s="9">
        <v>3</v>
      </c>
      <c r="N7" s="34"/>
      <c r="O7" s="76"/>
    </row>
    <row r="8" spans="1:15" ht="101.1" customHeight="1" x14ac:dyDescent="0.25">
      <c r="A8" s="144"/>
      <c r="B8" s="148"/>
      <c r="C8" s="115" t="s">
        <v>465</v>
      </c>
      <c r="D8" s="17">
        <f t="shared" si="0"/>
        <v>6</v>
      </c>
      <c r="E8" s="18" t="s">
        <v>140</v>
      </c>
      <c r="F8" s="18" t="s">
        <v>141</v>
      </c>
      <c r="G8" s="18" t="s">
        <v>142</v>
      </c>
      <c r="H8" s="11" t="s">
        <v>143</v>
      </c>
      <c r="I8" s="11" t="s">
        <v>144</v>
      </c>
      <c r="J8" s="18" t="s">
        <v>145</v>
      </c>
      <c r="K8" s="18"/>
      <c r="L8" s="33">
        <v>3.79</v>
      </c>
      <c r="M8" s="9">
        <v>2</v>
      </c>
      <c r="N8" s="34"/>
      <c r="O8" s="76"/>
    </row>
    <row r="9" spans="1:15" ht="105" customHeight="1" x14ac:dyDescent="0.25">
      <c r="A9" s="144"/>
      <c r="B9" s="148"/>
      <c r="C9" s="116"/>
      <c r="D9" s="17">
        <f t="shared" si="0"/>
        <v>7</v>
      </c>
      <c r="E9" s="8" t="s">
        <v>20</v>
      </c>
      <c r="F9" s="18" t="s">
        <v>435</v>
      </c>
      <c r="G9" s="11" t="s">
        <v>21</v>
      </c>
      <c r="H9" s="11" t="s">
        <v>22</v>
      </c>
      <c r="I9" s="11" t="s">
        <v>23</v>
      </c>
      <c r="J9" s="11" t="s">
        <v>24</v>
      </c>
      <c r="K9" s="11"/>
      <c r="L9" s="33">
        <v>2.35</v>
      </c>
      <c r="M9" s="9">
        <v>3</v>
      </c>
      <c r="N9" s="34"/>
      <c r="O9" s="76"/>
    </row>
    <row r="10" spans="1:15" ht="105" customHeight="1" x14ac:dyDescent="0.25">
      <c r="A10" s="144"/>
      <c r="B10" s="148"/>
      <c r="C10" s="117"/>
      <c r="D10" s="17">
        <f t="shared" si="0"/>
        <v>8</v>
      </c>
      <c r="E10" s="8" t="s">
        <v>25</v>
      </c>
      <c r="F10" s="18" t="s">
        <v>146</v>
      </c>
      <c r="G10" s="11" t="s">
        <v>29</v>
      </c>
      <c r="H10" s="11" t="s">
        <v>26</v>
      </c>
      <c r="I10" s="11" t="s">
        <v>27</v>
      </c>
      <c r="J10" s="11" t="s">
        <v>28</v>
      </c>
      <c r="K10" s="11"/>
      <c r="L10" s="13">
        <v>0.1</v>
      </c>
      <c r="M10" s="9">
        <v>4</v>
      </c>
      <c r="N10" s="34"/>
      <c r="O10" s="76"/>
    </row>
    <row r="11" spans="1:15" ht="40.15" customHeight="1" x14ac:dyDescent="0.25">
      <c r="A11" s="144"/>
      <c r="B11" s="148"/>
      <c r="C11" s="129" t="s">
        <v>30</v>
      </c>
      <c r="D11" s="17">
        <f t="shared" si="0"/>
        <v>9</v>
      </c>
      <c r="E11" s="11" t="s">
        <v>31</v>
      </c>
      <c r="F11" s="9" t="s">
        <v>32</v>
      </c>
      <c r="G11" s="15" t="s">
        <v>33</v>
      </c>
      <c r="H11" s="15" t="s">
        <v>34</v>
      </c>
      <c r="I11" s="15" t="s">
        <v>35</v>
      </c>
      <c r="J11" s="15" t="s">
        <v>36</v>
      </c>
      <c r="K11" s="15"/>
      <c r="L11" s="96">
        <v>62.05</v>
      </c>
      <c r="M11" s="9">
        <v>2</v>
      </c>
      <c r="N11" s="34"/>
      <c r="O11" s="76"/>
    </row>
    <row r="12" spans="1:15" ht="40.15" customHeight="1" x14ac:dyDescent="0.25">
      <c r="A12" s="144"/>
      <c r="B12" s="148"/>
      <c r="C12" s="129"/>
      <c r="D12" s="17">
        <f t="shared" si="0"/>
        <v>10</v>
      </c>
      <c r="E12" s="11" t="s">
        <v>37</v>
      </c>
      <c r="F12" s="9" t="s">
        <v>38</v>
      </c>
      <c r="G12" s="15" t="s">
        <v>39</v>
      </c>
      <c r="H12" s="15" t="s">
        <v>40</v>
      </c>
      <c r="I12" s="15" t="s">
        <v>41</v>
      </c>
      <c r="J12" s="15" t="s">
        <v>42</v>
      </c>
      <c r="K12" s="15"/>
      <c r="L12" s="96">
        <v>33.450000000000003</v>
      </c>
      <c r="M12" s="17">
        <v>2</v>
      </c>
      <c r="N12" s="34"/>
      <c r="O12" s="76"/>
    </row>
    <row r="13" spans="1:15" ht="54.2" customHeight="1" x14ac:dyDescent="0.25">
      <c r="A13" s="144"/>
      <c r="B13" s="148"/>
      <c r="C13" s="129"/>
      <c r="D13" s="17">
        <f t="shared" si="0"/>
        <v>11</v>
      </c>
      <c r="E13" s="11" t="s">
        <v>43</v>
      </c>
      <c r="F13" s="9" t="s">
        <v>132</v>
      </c>
      <c r="G13" s="15" t="s">
        <v>39</v>
      </c>
      <c r="H13" s="15" t="s">
        <v>40</v>
      </c>
      <c r="I13" s="15" t="s">
        <v>41</v>
      </c>
      <c r="J13" s="15" t="s">
        <v>42</v>
      </c>
      <c r="K13" s="15"/>
      <c r="L13" s="96">
        <v>4.5</v>
      </c>
      <c r="M13" s="17">
        <v>4</v>
      </c>
      <c r="N13" s="34"/>
      <c r="O13" s="76"/>
    </row>
    <row r="14" spans="1:15" ht="69" customHeight="1" x14ac:dyDescent="0.25">
      <c r="A14" s="144"/>
      <c r="B14" s="148"/>
      <c r="C14" s="9" t="s">
        <v>44</v>
      </c>
      <c r="D14" s="17">
        <f t="shared" si="0"/>
        <v>12</v>
      </c>
      <c r="E14" s="18" t="s">
        <v>123</v>
      </c>
      <c r="F14" s="18" t="s">
        <v>45</v>
      </c>
      <c r="G14" s="18" t="s">
        <v>150</v>
      </c>
      <c r="H14" s="18" t="s">
        <v>151</v>
      </c>
      <c r="I14" s="18" t="s">
        <v>152</v>
      </c>
      <c r="J14" s="18" t="s">
        <v>469</v>
      </c>
      <c r="K14" s="18"/>
      <c r="L14" s="97">
        <v>38</v>
      </c>
      <c r="M14" s="17">
        <v>3</v>
      </c>
      <c r="N14" s="34"/>
      <c r="O14" s="76"/>
    </row>
    <row r="15" spans="1:15" ht="99.75" customHeight="1" x14ac:dyDescent="0.25">
      <c r="A15" s="144"/>
      <c r="B15" s="148"/>
      <c r="C15" s="9" t="s">
        <v>48</v>
      </c>
      <c r="D15" s="17">
        <f t="shared" si="0"/>
        <v>13</v>
      </c>
      <c r="E15" s="9" t="s">
        <v>49</v>
      </c>
      <c r="F15" s="9" t="s">
        <v>46</v>
      </c>
      <c r="G15" s="11" t="s">
        <v>125</v>
      </c>
      <c r="H15" s="11" t="s">
        <v>126</v>
      </c>
      <c r="I15" s="11" t="s">
        <v>47</v>
      </c>
      <c r="J15" s="11" t="s">
        <v>127</v>
      </c>
      <c r="K15" s="11"/>
      <c r="L15" s="13">
        <v>3</v>
      </c>
      <c r="M15" s="9">
        <v>2</v>
      </c>
      <c r="N15" s="34"/>
      <c r="O15" s="76"/>
    </row>
    <row r="16" spans="1:15" ht="36" x14ac:dyDescent="0.25">
      <c r="A16" s="144"/>
      <c r="B16" s="148"/>
      <c r="C16" s="9" t="s">
        <v>50</v>
      </c>
      <c r="D16" s="17">
        <f t="shared" si="0"/>
        <v>14</v>
      </c>
      <c r="E16" s="9" t="s">
        <v>51</v>
      </c>
      <c r="F16" s="9" t="s">
        <v>46</v>
      </c>
      <c r="G16" s="11" t="s">
        <v>128</v>
      </c>
      <c r="H16" s="11" t="s">
        <v>129</v>
      </c>
      <c r="I16" s="11" t="s">
        <v>130</v>
      </c>
      <c r="J16" s="11" t="s">
        <v>131</v>
      </c>
      <c r="K16" s="11"/>
      <c r="L16" s="13">
        <v>7</v>
      </c>
      <c r="M16" s="9">
        <v>2</v>
      </c>
      <c r="N16" s="34"/>
      <c r="O16" s="76"/>
    </row>
    <row r="17" spans="1:15" ht="84" x14ac:dyDescent="0.25">
      <c r="A17" s="144"/>
      <c r="B17" s="148"/>
      <c r="C17" s="115" t="s">
        <v>153</v>
      </c>
      <c r="D17" s="17">
        <f t="shared" si="0"/>
        <v>15</v>
      </c>
      <c r="E17" s="59" t="s">
        <v>154</v>
      </c>
      <c r="F17" s="59" t="s">
        <v>155</v>
      </c>
      <c r="G17" s="60" t="s">
        <v>156</v>
      </c>
      <c r="H17" s="60" t="s">
        <v>157</v>
      </c>
      <c r="I17" s="60" t="s">
        <v>158</v>
      </c>
      <c r="J17" s="60" t="s">
        <v>159</v>
      </c>
      <c r="K17" s="19"/>
      <c r="L17" s="13"/>
      <c r="M17" s="9"/>
      <c r="N17" s="34"/>
      <c r="O17" s="76"/>
    </row>
    <row r="18" spans="1:15" ht="183" customHeight="1" x14ac:dyDescent="0.25">
      <c r="A18" s="144"/>
      <c r="B18" s="148"/>
      <c r="C18" s="140"/>
      <c r="D18" s="17">
        <f t="shared" si="0"/>
        <v>16</v>
      </c>
      <c r="E18" s="8" t="s">
        <v>160</v>
      </c>
      <c r="F18" s="8" t="s">
        <v>433</v>
      </c>
      <c r="G18" s="8" t="s">
        <v>498</v>
      </c>
      <c r="H18" s="8" t="s">
        <v>499</v>
      </c>
      <c r="I18" s="8" t="s">
        <v>500</v>
      </c>
      <c r="J18" s="8" t="s">
        <v>501</v>
      </c>
      <c r="K18" s="27" t="s">
        <v>441</v>
      </c>
      <c r="L18" s="13">
        <v>0.45</v>
      </c>
      <c r="M18" s="9">
        <v>2</v>
      </c>
      <c r="N18" s="34"/>
      <c r="O18" s="76"/>
    </row>
    <row r="19" spans="1:15" ht="108" x14ac:dyDescent="0.25">
      <c r="A19" s="144"/>
      <c r="B19" s="148"/>
      <c r="C19" s="141"/>
      <c r="D19" s="17">
        <f t="shared" si="0"/>
        <v>17</v>
      </c>
      <c r="E19" s="59" t="s">
        <v>161</v>
      </c>
      <c r="F19" s="59" t="s">
        <v>162</v>
      </c>
      <c r="G19" s="59" t="s">
        <v>163</v>
      </c>
      <c r="H19" s="59" t="s">
        <v>164</v>
      </c>
      <c r="I19" s="59" t="s">
        <v>165</v>
      </c>
      <c r="J19" s="59" t="s">
        <v>166</v>
      </c>
      <c r="K19" s="27" t="s">
        <v>441</v>
      </c>
      <c r="L19" s="13"/>
      <c r="M19" s="9"/>
      <c r="N19" s="34"/>
      <c r="O19" s="76"/>
    </row>
    <row r="20" spans="1:15" ht="60" x14ac:dyDescent="0.25">
      <c r="A20" s="144"/>
      <c r="B20" s="148"/>
      <c r="C20" s="138" t="s">
        <v>167</v>
      </c>
      <c r="D20" s="17">
        <f t="shared" si="0"/>
        <v>18</v>
      </c>
      <c r="E20" s="59" t="s">
        <v>168</v>
      </c>
      <c r="F20" s="59" t="s">
        <v>169</v>
      </c>
      <c r="G20" s="60" t="s">
        <v>170</v>
      </c>
      <c r="H20" s="60" t="s">
        <v>171</v>
      </c>
      <c r="I20" s="60" t="s">
        <v>172</v>
      </c>
      <c r="J20" s="60" t="s">
        <v>173</v>
      </c>
      <c r="K20" s="19"/>
      <c r="L20" s="13"/>
      <c r="M20" s="9"/>
      <c r="N20" s="34"/>
      <c r="O20" s="76"/>
    </row>
    <row r="21" spans="1:15" ht="96" x14ac:dyDescent="0.25">
      <c r="A21" s="144"/>
      <c r="B21" s="148"/>
      <c r="C21" s="138"/>
      <c r="D21" s="17">
        <f t="shared" si="0"/>
        <v>19</v>
      </c>
      <c r="E21" s="59" t="s">
        <v>174</v>
      </c>
      <c r="F21" s="59" t="s">
        <v>175</v>
      </c>
      <c r="G21" s="60" t="s">
        <v>176</v>
      </c>
      <c r="H21" s="60" t="s">
        <v>177</v>
      </c>
      <c r="I21" s="60" t="s">
        <v>178</v>
      </c>
      <c r="J21" s="60" t="s">
        <v>179</v>
      </c>
      <c r="K21" s="19"/>
      <c r="L21" s="13"/>
      <c r="M21" s="9"/>
      <c r="N21" s="34"/>
      <c r="O21" s="76"/>
    </row>
    <row r="22" spans="1:15" ht="72" x14ac:dyDescent="0.25">
      <c r="A22" s="144"/>
      <c r="B22" s="148"/>
      <c r="C22" s="138"/>
      <c r="D22" s="17">
        <f t="shared" si="0"/>
        <v>20</v>
      </c>
      <c r="E22" s="59" t="s">
        <v>180</v>
      </c>
      <c r="F22" s="59" t="s">
        <v>181</v>
      </c>
      <c r="G22" s="60" t="s">
        <v>182</v>
      </c>
      <c r="H22" s="60" t="s">
        <v>183</v>
      </c>
      <c r="I22" s="60" t="s">
        <v>184</v>
      </c>
      <c r="J22" s="60" t="s">
        <v>185</v>
      </c>
      <c r="K22" s="19"/>
      <c r="L22" s="13"/>
      <c r="M22" s="9"/>
      <c r="N22" s="34"/>
      <c r="O22" s="76"/>
    </row>
    <row r="23" spans="1:15" ht="84" x14ac:dyDescent="0.25">
      <c r="A23" s="144"/>
      <c r="B23" s="148"/>
      <c r="C23" s="149" t="s">
        <v>186</v>
      </c>
      <c r="D23" s="17">
        <f t="shared" si="0"/>
        <v>21</v>
      </c>
      <c r="E23" s="61" t="s">
        <v>187</v>
      </c>
      <c r="F23" s="61" t="s">
        <v>188</v>
      </c>
      <c r="G23" s="61" t="s">
        <v>189</v>
      </c>
      <c r="H23" s="61" t="s">
        <v>190</v>
      </c>
      <c r="I23" s="61" t="s">
        <v>191</v>
      </c>
      <c r="J23" s="61" t="s">
        <v>192</v>
      </c>
      <c r="K23" s="84"/>
      <c r="L23" s="13"/>
      <c r="M23" s="9"/>
      <c r="N23" s="34"/>
      <c r="O23" s="76"/>
    </row>
    <row r="24" spans="1:15" ht="84" x14ac:dyDescent="0.25">
      <c r="A24" s="144"/>
      <c r="B24" s="148"/>
      <c r="C24" s="150"/>
      <c r="D24" s="17">
        <f t="shared" si="0"/>
        <v>22</v>
      </c>
      <c r="E24" s="62" t="s">
        <v>193</v>
      </c>
      <c r="F24" s="62" t="s">
        <v>194</v>
      </c>
      <c r="G24" s="62" t="s">
        <v>195</v>
      </c>
      <c r="H24" s="62" t="s">
        <v>196</v>
      </c>
      <c r="I24" s="62" t="s">
        <v>197</v>
      </c>
      <c r="J24" s="62" t="s">
        <v>198</v>
      </c>
      <c r="K24" s="26"/>
      <c r="L24" s="13"/>
      <c r="M24" s="9"/>
      <c r="N24" s="34"/>
      <c r="O24" s="76"/>
    </row>
    <row r="25" spans="1:15" ht="160.15" customHeight="1" x14ac:dyDescent="0.25">
      <c r="A25" s="144"/>
      <c r="B25" s="148"/>
      <c r="C25" s="115" t="s">
        <v>52</v>
      </c>
      <c r="D25" s="17">
        <f>D24+1</f>
        <v>23</v>
      </c>
      <c r="E25" s="18" t="s">
        <v>53</v>
      </c>
      <c r="F25" s="18" t="s">
        <v>204</v>
      </c>
      <c r="G25" s="20" t="s">
        <v>205</v>
      </c>
      <c r="H25" s="20" t="s">
        <v>206</v>
      </c>
      <c r="I25" s="20" t="s">
        <v>207</v>
      </c>
      <c r="J25" s="18" t="s">
        <v>208</v>
      </c>
      <c r="K25" s="28" t="s">
        <v>444</v>
      </c>
      <c r="L25" s="10">
        <v>71</v>
      </c>
      <c r="M25" s="17">
        <v>3</v>
      </c>
      <c r="N25" s="34"/>
      <c r="O25" s="76"/>
    </row>
    <row r="26" spans="1:15" ht="160.15" customHeight="1" x14ac:dyDescent="0.25">
      <c r="A26" s="6"/>
      <c r="B26" s="148"/>
      <c r="C26" s="117"/>
      <c r="D26" s="17">
        <f t="shared" si="0"/>
        <v>24</v>
      </c>
      <c r="E26" s="59" t="s">
        <v>199</v>
      </c>
      <c r="F26" s="59" t="s">
        <v>434</v>
      </c>
      <c r="G26" s="59" t="s">
        <v>200</v>
      </c>
      <c r="H26" s="59" t="s">
        <v>201</v>
      </c>
      <c r="I26" s="59" t="s">
        <v>202</v>
      </c>
      <c r="J26" s="59" t="s">
        <v>203</v>
      </c>
      <c r="K26" s="28" t="s">
        <v>443</v>
      </c>
      <c r="L26" s="13"/>
      <c r="M26" s="17"/>
      <c r="N26" s="34"/>
      <c r="O26" s="76"/>
    </row>
    <row r="27" spans="1:15" ht="160.15" customHeight="1" x14ac:dyDescent="0.25">
      <c r="A27" s="6"/>
      <c r="B27" s="148"/>
      <c r="C27" s="138" t="s">
        <v>209</v>
      </c>
      <c r="D27" s="17">
        <f t="shared" si="0"/>
        <v>25</v>
      </c>
      <c r="E27" s="18" t="s">
        <v>210</v>
      </c>
      <c r="F27" s="18" t="s">
        <v>211</v>
      </c>
      <c r="G27" s="18" t="s">
        <v>212</v>
      </c>
      <c r="H27" s="18" t="s">
        <v>213</v>
      </c>
      <c r="I27" s="18" t="s">
        <v>214</v>
      </c>
      <c r="J27" s="18" t="s">
        <v>215</v>
      </c>
      <c r="K27" s="18"/>
      <c r="L27" s="11" t="s">
        <v>212</v>
      </c>
      <c r="M27" s="17">
        <v>4</v>
      </c>
      <c r="N27" s="34"/>
      <c r="O27" s="76"/>
    </row>
    <row r="28" spans="1:15" ht="160.15" customHeight="1" thickBot="1" x14ac:dyDescent="0.3">
      <c r="A28" s="6"/>
      <c r="B28" s="148"/>
      <c r="C28" s="139"/>
      <c r="D28" s="17">
        <f t="shared" si="0"/>
        <v>26</v>
      </c>
      <c r="E28" s="39" t="s">
        <v>216</v>
      </c>
      <c r="F28" s="39" t="s">
        <v>211</v>
      </c>
      <c r="G28" s="39" t="s">
        <v>217</v>
      </c>
      <c r="H28" s="39" t="s">
        <v>218</v>
      </c>
      <c r="I28" s="39" t="s">
        <v>219</v>
      </c>
      <c r="J28" s="39" t="s">
        <v>220</v>
      </c>
      <c r="K28" s="39"/>
      <c r="L28" s="105" t="s">
        <v>448</v>
      </c>
      <c r="M28" s="38">
        <v>1</v>
      </c>
      <c r="N28" s="40">
        <f>COUNTIF(M3:M28,"&gt;0")</f>
        <v>18</v>
      </c>
      <c r="O28" s="40">
        <f>SUM(M3:M28)</f>
        <v>47</v>
      </c>
    </row>
    <row r="29" spans="1:15" ht="32.1" customHeight="1" x14ac:dyDescent="0.25">
      <c r="A29" s="6"/>
      <c r="B29" s="134" t="s">
        <v>54</v>
      </c>
      <c r="C29" s="127" t="s">
        <v>55</v>
      </c>
      <c r="D29" s="17">
        <f t="shared" si="0"/>
        <v>27</v>
      </c>
      <c r="E29" s="45" t="s">
        <v>56</v>
      </c>
      <c r="F29" s="46" t="s">
        <v>472</v>
      </c>
      <c r="G29" s="45" t="s">
        <v>57</v>
      </c>
      <c r="H29" s="45" t="s">
        <v>58</v>
      </c>
      <c r="I29" s="45" t="s">
        <v>59</v>
      </c>
      <c r="J29" s="45" t="s">
        <v>60</v>
      </c>
      <c r="K29" s="45"/>
      <c r="L29" s="47">
        <v>2.25</v>
      </c>
      <c r="M29" s="44">
        <v>1</v>
      </c>
      <c r="N29" s="48"/>
      <c r="O29" s="77"/>
    </row>
    <row r="30" spans="1:15" ht="32.1" customHeight="1" x14ac:dyDescent="0.25">
      <c r="A30" s="6"/>
      <c r="B30" s="135"/>
      <c r="C30" s="128"/>
      <c r="D30" s="17">
        <f t="shared" si="0"/>
        <v>28</v>
      </c>
      <c r="E30" s="8" t="s">
        <v>61</v>
      </c>
      <c r="F30" s="9" t="s">
        <v>473</v>
      </c>
      <c r="G30" s="8" t="s">
        <v>62</v>
      </c>
      <c r="H30" s="8" t="s">
        <v>63</v>
      </c>
      <c r="I30" s="8" t="s">
        <v>64</v>
      </c>
      <c r="J30" s="8" t="s">
        <v>65</v>
      </c>
      <c r="K30" s="8"/>
      <c r="L30" s="13">
        <v>39</v>
      </c>
      <c r="M30" s="17">
        <v>2</v>
      </c>
      <c r="N30" s="34"/>
      <c r="O30" s="78"/>
    </row>
    <row r="31" spans="1:15" ht="81" customHeight="1" x14ac:dyDescent="0.25">
      <c r="A31" s="6"/>
      <c r="B31" s="135"/>
      <c r="C31" s="128"/>
      <c r="D31" s="17">
        <f t="shared" si="0"/>
        <v>29</v>
      </c>
      <c r="E31" s="18" t="s">
        <v>221</v>
      </c>
      <c r="F31" s="18" t="s">
        <v>211</v>
      </c>
      <c r="G31" s="18" t="s">
        <v>222</v>
      </c>
      <c r="H31" s="18" t="s">
        <v>223</v>
      </c>
      <c r="I31" s="18" t="s">
        <v>224</v>
      </c>
      <c r="J31" s="18" t="s">
        <v>225</v>
      </c>
      <c r="K31" s="28" t="s">
        <v>445</v>
      </c>
      <c r="L31" s="18" t="s">
        <v>484</v>
      </c>
      <c r="M31" s="17">
        <v>2</v>
      </c>
      <c r="N31" s="34"/>
      <c r="O31" s="78"/>
    </row>
    <row r="32" spans="1:15" ht="66" customHeight="1" x14ac:dyDescent="0.25">
      <c r="A32" s="142"/>
      <c r="B32" s="135"/>
      <c r="C32" s="129" t="s">
        <v>66</v>
      </c>
      <c r="D32" s="17">
        <f t="shared" si="0"/>
        <v>30</v>
      </c>
      <c r="E32" s="8" t="s">
        <v>67</v>
      </c>
      <c r="F32" s="9" t="s">
        <v>474</v>
      </c>
      <c r="G32" s="8" t="s">
        <v>68</v>
      </c>
      <c r="H32" s="8" t="s">
        <v>69</v>
      </c>
      <c r="I32" s="8" t="s">
        <v>70</v>
      </c>
      <c r="J32" s="8" t="s">
        <v>71</v>
      </c>
      <c r="K32" s="8"/>
      <c r="L32" s="13">
        <v>5.75</v>
      </c>
      <c r="M32" s="17">
        <v>4</v>
      </c>
      <c r="N32" s="34"/>
      <c r="O32" s="78"/>
    </row>
    <row r="33" spans="1:15" ht="66" customHeight="1" x14ac:dyDescent="0.25">
      <c r="A33" s="142"/>
      <c r="B33" s="135"/>
      <c r="C33" s="129"/>
      <c r="D33" s="17">
        <f t="shared" si="0"/>
        <v>31</v>
      </c>
      <c r="E33" s="8" t="s">
        <v>72</v>
      </c>
      <c r="F33" s="9" t="s">
        <v>473</v>
      </c>
      <c r="G33" s="8" t="s">
        <v>73</v>
      </c>
      <c r="H33" s="8" t="s">
        <v>74</v>
      </c>
      <c r="I33" s="8" t="s">
        <v>75</v>
      </c>
      <c r="J33" s="8" t="s">
        <v>76</v>
      </c>
      <c r="K33" s="8"/>
      <c r="L33" s="13">
        <v>159.75</v>
      </c>
      <c r="M33" s="17">
        <v>4</v>
      </c>
      <c r="N33" s="34"/>
      <c r="O33" s="78"/>
    </row>
    <row r="34" spans="1:15" ht="96" customHeight="1" x14ac:dyDescent="0.25">
      <c r="A34" s="142"/>
      <c r="B34" s="135"/>
      <c r="C34" s="9"/>
      <c r="D34" s="17">
        <f t="shared" si="0"/>
        <v>32</v>
      </c>
      <c r="E34" s="18" t="s">
        <v>226</v>
      </c>
      <c r="F34" s="18" t="s">
        <v>211</v>
      </c>
      <c r="G34" s="18" t="s">
        <v>227</v>
      </c>
      <c r="H34" s="18" t="s">
        <v>228</v>
      </c>
      <c r="I34" s="18" t="s">
        <v>229</v>
      </c>
      <c r="J34" s="18" t="s">
        <v>230</v>
      </c>
      <c r="K34" s="28" t="s">
        <v>445</v>
      </c>
      <c r="L34" s="11" t="s">
        <v>485</v>
      </c>
      <c r="M34" s="17">
        <v>3</v>
      </c>
      <c r="N34" s="34"/>
      <c r="O34" s="78"/>
    </row>
    <row r="35" spans="1:15" ht="100.5" customHeight="1" x14ac:dyDescent="0.25">
      <c r="A35" s="142"/>
      <c r="B35" s="135"/>
      <c r="C35" s="115" t="s">
        <v>77</v>
      </c>
      <c r="D35" s="17">
        <f t="shared" si="0"/>
        <v>33</v>
      </c>
      <c r="E35" s="18" t="s">
        <v>231</v>
      </c>
      <c r="F35" s="18" t="s">
        <v>211</v>
      </c>
      <c r="G35" s="18" t="s">
        <v>232</v>
      </c>
      <c r="H35" s="18" t="s">
        <v>233</v>
      </c>
      <c r="I35" s="18" t="s">
        <v>234</v>
      </c>
      <c r="J35" s="18" t="s">
        <v>235</v>
      </c>
      <c r="K35" s="28" t="s">
        <v>445</v>
      </c>
      <c r="L35" s="106" t="s">
        <v>486</v>
      </c>
      <c r="M35" s="17">
        <v>1</v>
      </c>
      <c r="N35" s="34"/>
      <c r="O35" s="78"/>
    </row>
    <row r="36" spans="1:15" ht="40.15" customHeight="1" x14ac:dyDescent="0.25">
      <c r="A36" s="142"/>
      <c r="B36" s="135"/>
      <c r="C36" s="116"/>
      <c r="D36" s="17">
        <f t="shared" si="0"/>
        <v>34</v>
      </c>
      <c r="E36" s="18" t="s">
        <v>236</v>
      </c>
      <c r="F36" s="9" t="s">
        <v>475</v>
      </c>
      <c r="G36" s="8" t="s">
        <v>78</v>
      </c>
      <c r="H36" s="8">
        <v>200</v>
      </c>
      <c r="I36" s="8" t="s">
        <v>79</v>
      </c>
      <c r="J36" s="8" t="s">
        <v>80</v>
      </c>
      <c r="K36" s="29" t="s">
        <v>446</v>
      </c>
      <c r="L36" s="97">
        <v>38.75</v>
      </c>
      <c r="M36" s="17">
        <v>1</v>
      </c>
      <c r="N36" s="34"/>
      <c r="O36" s="78"/>
    </row>
    <row r="37" spans="1:15" ht="40.15" customHeight="1" x14ac:dyDescent="0.25">
      <c r="A37" s="142"/>
      <c r="B37" s="135"/>
      <c r="C37" s="116"/>
      <c r="D37" s="17">
        <f t="shared" si="0"/>
        <v>35</v>
      </c>
      <c r="E37" s="18" t="s">
        <v>237</v>
      </c>
      <c r="F37" s="9" t="s">
        <v>476</v>
      </c>
      <c r="G37" s="10" t="s">
        <v>84</v>
      </c>
      <c r="H37" s="10" t="s">
        <v>85</v>
      </c>
      <c r="I37" s="10" t="s">
        <v>470</v>
      </c>
      <c r="J37" s="10" t="s">
        <v>87</v>
      </c>
      <c r="K37" s="8" t="s">
        <v>471</v>
      </c>
      <c r="L37" s="97">
        <v>964.75</v>
      </c>
      <c r="M37" s="17">
        <v>4</v>
      </c>
      <c r="N37" s="34"/>
      <c r="O37" s="78"/>
    </row>
    <row r="38" spans="1:15" ht="40.15" customHeight="1" x14ac:dyDescent="0.25">
      <c r="A38" s="142"/>
      <c r="B38" s="135"/>
      <c r="C38" s="116"/>
      <c r="D38" s="17">
        <f t="shared" si="0"/>
        <v>36</v>
      </c>
      <c r="E38" s="18" t="s">
        <v>238</v>
      </c>
      <c r="F38" s="18" t="s">
        <v>477</v>
      </c>
      <c r="G38" s="11" t="s">
        <v>81</v>
      </c>
      <c r="H38" s="11">
        <v>100</v>
      </c>
      <c r="I38" s="11" t="s">
        <v>82</v>
      </c>
      <c r="J38" s="11" t="s">
        <v>83</v>
      </c>
      <c r="K38" s="29" t="s">
        <v>446</v>
      </c>
      <c r="L38" s="97">
        <v>34</v>
      </c>
      <c r="M38" s="17">
        <v>1</v>
      </c>
      <c r="N38" s="34"/>
      <c r="O38" s="78"/>
    </row>
    <row r="39" spans="1:15" ht="40.15" customHeight="1" x14ac:dyDescent="0.25">
      <c r="A39" s="142"/>
      <c r="B39" s="135"/>
      <c r="C39" s="116"/>
      <c r="D39" s="17">
        <f t="shared" si="0"/>
        <v>37</v>
      </c>
      <c r="E39" s="18" t="s">
        <v>239</v>
      </c>
      <c r="F39" s="9" t="s">
        <v>478</v>
      </c>
      <c r="G39" s="8" t="s">
        <v>84</v>
      </c>
      <c r="H39" s="8" t="s">
        <v>85</v>
      </c>
      <c r="I39" s="8" t="s">
        <v>86</v>
      </c>
      <c r="J39" s="8" t="s">
        <v>87</v>
      </c>
      <c r="K39" s="8" t="s">
        <v>471</v>
      </c>
      <c r="L39" s="97">
        <v>1064</v>
      </c>
      <c r="M39" s="17">
        <v>4</v>
      </c>
      <c r="N39" s="34"/>
      <c r="O39" s="78"/>
    </row>
    <row r="40" spans="1:15" ht="30" customHeight="1" x14ac:dyDescent="0.25">
      <c r="A40" s="142"/>
      <c r="B40" s="135"/>
      <c r="C40" s="116"/>
      <c r="D40" s="17">
        <f t="shared" si="0"/>
        <v>38</v>
      </c>
      <c r="E40" s="92" t="s">
        <v>240</v>
      </c>
      <c r="F40" s="63" t="s">
        <v>88</v>
      </c>
      <c r="G40" s="64" t="s">
        <v>89</v>
      </c>
      <c r="H40" s="64">
        <v>50</v>
      </c>
      <c r="I40" s="64" t="s">
        <v>90</v>
      </c>
      <c r="J40" s="64" t="s">
        <v>91</v>
      </c>
      <c r="K40" s="29" t="s">
        <v>446</v>
      </c>
      <c r="L40" s="13" t="s">
        <v>468</v>
      </c>
      <c r="M40" s="17" t="s">
        <v>468</v>
      </c>
      <c r="N40" s="34"/>
      <c r="O40" s="78"/>
    </row>
    <row r="41" spans="1:15" ht="30" customHeight="1" x14ac:dyDescent="0.25">
      <c r="A41" s="142"/>
      <c r="B41" s="135"/>
      <c r="C41" s="116"/>
      <c r="D41" s="17">
        <f t="shared" si="0"/>
        <v>39</v>
      </c>
      <c r="E41" s="92" t="s">
        <v>241</v>
      </c>
      <c r="F41" s="63" t="s">
        <v>92</v>
      </c>
      <c r="G41" s="64" t="s">
        <v>93</v>
      </c>
      <c r="H41" s="64">
        <v>400</v>
      </c>
      <c r="I41" s="64" t="s">
        <v>94</v>
      </c>
      <c r="J41" s="64" t="s">
        <v>95</v>
      </c>
      <c r="K41" s="29" t="s">
        <v>446</v>
      </c>
      <c r="L41" s="13" t="s">
        <v>468</v>
      </c>
      <c r="M41" s="17" t="s">
        <v>468</v>
      </c>
      <c r="N41" s="34"/>
      <c r="O41" s="78"/>
    </row>
    <row r="42" spans="1:15" ht="30" customHeight="1" x14ac:dyDescent="0.25">
      <c r="A42" s="142"/>
      <c r="B42" s="135"/>
      <c r="C42" s="116"/>
      <c r="D42" s="17">
        <f t="shared" si="0"/>
        <v>40</v>
      </c>
      <c r="E42" s="21" t="s">
        <v>242</v>
      </c>
      <c r="F42" s="9" t="s">
        <v>479</v>
      </c>
      <c r="G42" s="8" t="s">
        <v>96</v>
      </c>
      <c r="H42" s="8">
        <v>10</v>
      </c>
      <c r="I42" s="8">
        <v>6</v>
      </c>
      <c r="J42" s="8" t="s">
        <v>97</v>
      </c>
      <c r="K42" s="29" t="s">
        <v>446</v>
      </c>
      <c r="L42" s="13">
        <v>13.5</v>
      </c>
      <c r="M42" s="17">
        <v>4</v>
      </c>
      <c r="N42" s="34"/>
      <c r="O42" s="78"/>
    </row>
    <row r="43" spans="1:15" ht="62.45" customHeight="1" x14ac:dyDescent="0.25">
      <c r="A43" s="142"/>
      <c r="B43" s="135"/>
      <c r="C43" s="116"/>
      <c r="D43" s="17">
        <f t="shared" si="0"/>
        <v>41</v>
      </c>
      <c r="E43" s="100" t="s">
        <v>243</v>
      </c>
      <c r="F43" s="101" t="s">
        <v>480</v>
      </c>
      <c r="G43" s="102" t="s">
        <v>84</v>
      </c>
      <c r="H43" s="102" t="s">
        <v>85</v>
      </c>
      <c r="I43" s="102" t="s">
        <v>86</v>
      </c>
      <c r="J43" s="102" t="s">
        <v>87</v>
      </c>
      <c r="K43" s="8" t="s">
        <v>471</v>
      </c>
      <c r="L43" s="97">
        <v>64</v>
      </c>
      <c r="M43" s="17">
        <v>4</v>
      </c>
      <c r="N43" s="34"/>
      <c r="O43" s="78"/>
    </row>
    <row r="44" spans="1:15" ht="83.25" customHeight="1" x14ac:dyDescent="0.25">
      <c r="A44" s="142"/>
      <c r="B44" s="135"/>
      <c r="C44" s="116"/>
      <c r="D44" s="17">
        <f t="shared" si="0"/>
        <v>42</v>
      </c>
      <c r="E44" s="18" t="s">
        <v>244</v>
      </c>
      <c r="F44" s="18" t="s">
        <v>211</v>
      </c>
      <c r="G44" s="11" t="s">
        <v>245</v>
      </c>
      <c r="H44" s="11" t="s">
        <v>246</v>
      </c>
      <c r="I44" s="11" t="s">
        <v>247</v>
      </c>
      <c r="J44" s="11" t="s">
        <v>248</v>
      </c>
      <c r="K44" s="30" t="s">
        <v>445</v>
      </c>
      <c r="L44" s="11" t="s">
        <v>247</v>
      </c>
      <c r="M44" s="17">
        <v>2</v>
      </c>
      <c r="N44" s="34"/>
      <c r="O44" s="78"/>
    </row>
    <row r="45" spans="1:15" ht="66" customHeight="1" x14ac:dyDescent="0.25">
      <c r="A45" s="142"/>
      <c r="B45" s="135"/>
      <c r="C45" s="116"/>
      <c r="D45" s="17">
        <f t="shared" si="0"/>
        <v>43</v>
      </c>
      <c r="E45" s="18" t="s">
        <v>249</v>
      </c>
      <c r="F45" s="93" t="s">
        <v>481</v>
      </c>
      <c r="G45" s="11" t="s">
        <v>98</v>
      </c>
      <c r="H45" s="11">
        <v>4</v>
      </c>
      <c r="I45" s="11" t="s">
        <v>99</v>
      </c>
      <c r="J45" s="11" t="s">
        <v>71</v>
      </c>
      <c r="K45" s="11"/>
      <c r="L45" s="13">
        <v>1</v>
      </c>
      <c r="M45" s="9">
        <v>1</v>
      </c>
      <c r="N45" s="34"/>
      <c r="O45" s="78"/>
    </row>
    <row r="46" spans="1:15" ht="66" customHeight="1" x14ac:dyDescent="0.25">
      <c r="A46" s="12"/>
      <c r="B46" s="135"/>
      <c r="C46" s="116"/>
      <c r="D46" s="17">
        <f t="shared" si="0"/>
        <v>44</v>
      </c>
      <c r="E46" s="59" t="s">
        <v>250</v>
      </c>
      <c r="F46" s="59" t="s">
        <v>251</v>
      </c>
      <c r="G46" s="65" t="s">
        <v>98</v>
      </c>
      <c r="H46" s="65">
        <v>4</v>
      </c>
      <c r="I46" s="65" t="s">
        <v>99</v>
      </c>
      <c r="J46" s="65" t="s">
        <v>71</v>
      </c>
      <c r="K46" s="11"/>
      <c r="L46" s="13"/>
      <c r="M46" s="9"/>
      <c r="N46" s="34"/>
      <c r="O46" s="78"/>
    </row>
    <row r="47" spans="1:15" ht="93" customHeight="1" x14ac:dyDescent="0.25">
      <c r="A47" s="12"/>
      <c r="B47" s="135"/>
      <c r="C47" s="117"/>
      <c r="D47" s="17">
        <f t="shared" si="0"/>
        <v>45</v>
      </c>
      <c r="E47" s="59" t="s">
        <v>252</v>
      </c>
      <c r="F47" s="59" t="s">
        <v>253</v>
      </c>
      <c r="G47" s="60" t="s">
        <v>254</v>
      </c>
      <c r="H47" s="60" t="s">
        <v>255</v>
      </c>
      <c r="I47" s="60" t="s">
        <v>256</v>
      </c>
      <c r="J47" s="60" t="s">
        <v>257</v>
      </c>
      <c r="K47" s="19"/>
      <c r="L47" s="13"/>
      <c r="M47" s="9"/>
      <c r="N47" s="34"/>
      <c r="O47" s="78"/>
    </row>
    <row r="48" spans="1:15" ht="99" customHeight="1" x14ac:dyDescent="0.25">
      <c r="A48" s="12"/>
      <c r="B48" s="135"/>
      <c r="C48" s="129" t="s">
        <v>258</v>
      </c>
      <c r="D48" s="17">
        <f t="shared" si="0"/>
        <v>46</v>
      </c>
      <c r="E48" s="18" t="s">
        <v>259</v>
      </c>
      <c r="F48" s="18" t="s">
        <v>260</v>
      </c>
      <c r="G48" s="18" t="s">
        <v>261</v>
      </c>
      <c r="H48" s="18" t="s">
        <v>262</v>
      </c>
      <c r="I48" s="18" t="s">
        <v>263</v>
      </c>
      <c r="J48" s="18" t="s">
        <v>264</v>
      </c>
      <c r="K48" s="18"/>
      <c r="L48" s="11" t="s">
        <v>482</v>
      </c>
      <c r="M48" s="9">
        <v>3</v>
      </c>
      <c r="N48" s="34"/>
      <c r="O48" s="78"/>
    </row>
    <row r="49" spans="1:15" ht="66" customHeight="1" x14ac:dyDescent="0.25">
      <c r="A49" s="12"/>
      <c r="B49" s="135"/>
      <c r="C49" s="129"/>
      <c r="D49" s="17">
        <f t="shared" si="0"/>
        <v>47</v>
      </c>
      <c r="E49" s="18" t="s">
        <v>265</v>
      </c>
      <c r="F49" s="18" t="s">
        <v>260</v>
      </c>
      <c r="G49" s="18" t="s">
        <v>266</v>
      </c>
      <c r="H49" s="18" t="s">
        <v>267</v>
      </c>
      <c r="I49" s="18" t="s">
        <v>268</v>
      </c>
      <c r="J49" s="18" t="s">
        <v>269</v>
      </c>
      <c r="K49" s="18"/>
      <c r="L49" s="11" t="s">
        <v>483</v>
      </c>
      <c r="M49" s="9">
        <v>2</v>
      </c>
      <c r="N49" s="34"/>
      <c r="O49" s="78"/>
    </row>
    <row r="50" spans="1:15" ht="87.75" customHeight="1" x14ac:dyDescent="0.25">
      <c r="A50" s="12"/>
      <c r="B50" s="135"/>
      <c r="C50" s="129"/>
      <c r="D50" s="17">
        <f t="shared" si="0"/>
        <v>48</v>
      </c>
      <c r="E50" s="18" t="s">
        <v>270</v>
      </c>
      <c r="F50" s="18" t="s">
        <v>260</v>
      </c>
      <c r="G50" s="18" t="s">
        <v>271</v>
      </c>
      <c r="H50" s="20"/>
      <c r="I50" s="18" t="s">
        <v>272</v>
      </c>
      <c r="J50" s="18" t="s">
        <v>273</v>
      </c>
      <c r="K50" s="18"/>
      <c r="L50" s="11" t="s">
        <v>466</v>
      </c>
      <c r="M50" s="9">
        <v>2</v>
      </c>
      <c r="N50" s="34"/>
      <c r="O50" s="78"/>
    </row>
    <row r="51" spans="1:15" ht="66" customHeight="1" x14ac:dyDescent="0.25">
      <c r="A51" s="12"/>
      <c r="B51" s="135"/>
      <c r="C51" s="129"/>
      <c r="D51" s="17">
        <f t="shared" si="0"/>
        <v>49</v>
      </c>
      <c r="E51" s="18" t="s">
        <v>274</v>
      </c>
      <c r="F51" s="18" t="s">
        <v>260</v>
      </c>
      <c r="G51" s="18" t="s">
        <v>275</v>
      </c>
      <c r="H51" s="20"/>
      <c r="I51" s="18" t="s">
        <v>276</v>
      </c>
      <c r="J51" s="18" t="s">
        <v>277</v>
      </c>
      <c r="K51" s="18"/>
      <c r="L51" s="11" t="s">
        <v>467</v>
      </c>
      <c r="M51" s="9">
        <v>4</v>
      </c>
      <c r="N51" s="34"/>
      <c r="O51" s="78"/>
    </row>
    <row r="52" spans="1:15" ht="66" customHeight="1" x14ac:dyDescent="0.25">
      <c r="A52" s="12"/>
      <c r="B52" s="135"/>
      <c r="C52" s="129"/>
      <c r="D52" s="17">
        <f t="shared" si="0"/>
        <v>50</v>
      </c>
      <c r="E52" s="18" t="s">
        <v>278</v>
      </c>
      <c r="F52" s="18" t="s">
        <v>211</v>
      </c>
      <c r="G52" s="18" t="s">
        <v>279</v>
      </c>
      <c r="H52" s="18" t="s">
        <v>280</v>
      </c>
      <c r="I52" s="18" t="s">
        <v>281</v>
      </c>
      <c r="J52" s="18" t="s">
        <v>282</v>
      </c>
      <c r="K52" s="30" t="s">
        <v>445</v>
      </c>
      <c r="L52" s="11" t="s">
        <v>487</v>
      </c>
      <c r="M52" s="9">
        <v>3</v>
      </c>
      <c r="N52" s="34"/>
      <c r="O52" s="78"/>
    </row>
    <row r="53" spans="1:15" ht="84" customHeight="1" x14ac:dyDescent="0.25">
      <c r="A53" s="12"/>
      <c r="B53" s="135"/>
      <c r="C53" s="129"/>
      <c r="D53" s="17">
        <f t="shared" si="0"/>
        <v>51</v>
      </c>
      <c r="E53" s="130" t="s">
        <v>283</v>
      </c>
      <c r="F53" s="59" t="s">
        <v>284</v>
      </c>
      <c r="G53" s="59" t="s">
        <v>285</v>
      </c>
      <c r="H53" s="59" t="s">
        <v>286</v>
      </c>
      <c r="I53" s="59" t="s">
        <v>287</v>
      </c>
      <c r="J53" s="59" t="s">
        <v>288</v>
      </c>
      <c r="K53" s="18"/>
      <c r="L53" s="13"/>
      <c r="M53" s="9"/>
      <c r="N53" s="34"/>
      <c r="O53" s="78"/>
    </row>
    <row r="54" spans="1:15" ht="84" customHeight="1" x14ac:dyDescent="0.25">
      <c r="A54" s="12"/>
      <c r="B54" s="135"/>
      <c r="C54" s="129"/>
      <c r="D54" s="17">
        <f t="shared" si="0"/>
        <v>52</v>
      </c>
      <c r="E54" s="130"/>
      <c r="F54" s="59" t="s">
        <v>289</v>
      </c>
      <c r="G54" s="59" t="s">
        <v>290</v>
      </c>
      <c r="H54" s="59" t="s">
        <v>291</v>
      </c>
      <c r="I54" s="59" t="s">
        <v>292</v>
      </c>
      <c r="J54" s="59" t="s">
        <v>293</v>
      </c>
      <c r="K54" s="18"/>
      <c r="L54" s="13"/>
      <c r="M54" s="9"/>
      <c r="N54" s="34"/>
      <c r="O54" s="78"/>
    </row>
    <row r="55" spans="1:15" ht="66" customHeight="1" x14ac:dyDescent="0.25">
      <c r="A55" s="12"/>
      <c r="B55" s="135"/>
      <c r="C55" s="129" t="s">
        <v>294</v>
      </c>
      <c r="D55" s="17">
        <f t="shared" si="0"/>
        <v>53</v>
      </c>
      <c r="E55" s="59" t="s">
        <v>295</v>
      </c>
      <c r="F55" s="59"/>
      <c r="G55" s="66"/>
      <c r="H55" s="66"/>
      <c r="I55" s="66"/>
      <c r="J55" s="66"/>
      <c r="K55" s="22"/>
      <c r="L55" s="13"/>
      <c r="M55" s="9"/>
      <c r="N55" s="34"/>
      <c r="O55" s="78"/>
    </row>
    <row r="56" spans="1:15" ht="66" customHeight="1" x14ac:dyDescent="0.25">
      <c r="A56" s="12"/>
      <c r="B56" s="135"/>
      <c r="C56" s="129"/>
      <c r="D56" s="17">
        <f t="shared" si="0"/>
        <v>54</v>
      </c>
      <c r="E56" s="18" t="s">
        <v>296</v>
      </c>
      <c r="F56" s="18" t="s">
        <v>297</v>
      </c>
      <c r="G56" s="18" t="s">
        <v>298</v>
      </c>
      <c r="H56" s="18" t="s">
        <v>299</v>
      </c>
      <c r="I56" s="18" t="s">
        <v>300</v>
      </c>
      <c r="J56" s="18" t="s">
        <v>301</v>
      </c>
      <c r="K56" s="18"/>
      <c r="L56" s="36">
        <v>1</v>
      </c>
      <c r="M56" s="9">
        <v>4</v>
      </c>
      <c r="N56" s="34"/>
      <c r="O56" s="78"/>
    </row>
    <row r="57" spans="1:15" ht="66" customHeight="1" x14ac:dyDescent="0.25">
      <c r="A57" s="12"/>
      <c r="B57" s="135"/>
      <c r="C57" s="129"/>
      <c r="D57" s="17">
        <f t="shared" si="0"/>
        <v>55</v>
      </c>
      <c r="E57" s="18" t="s">
        <v>302</v>
      </c>
      <c r="F57" s="18" t="s">
        <v>303</v>
      </c>
      <c r="G57" s="18" t="s">
        <v>304</v>
      </c>
      <c r="H57" s="18" t="s">
        <v>305</v>
      </c>
      <c r="I57" s="18" t="s">
        <v>306</v>
      </c>
      <c r="J57" s="18" t="s">
        <v>307</v>
      </c>
      <c r="K57" s="18"/>
      <c r="L57" s="98">
        <v>84.32</v>
      </c>
      <c r="M57" s="9">
        <v>3</v>
      </c>
      <c r="N57" s="34"/>
      <c r="O57" s="78"/>
    </row>
    <row r="58" spans="1:15" ht="66" customHeight="1" thickBot="1" x14ac:dyDescent="0.3">
      <c r="A58" s="12"/>
      <c r="B58" s="136"/>
      <c r="C58" s="131"/>
      <c r="D58" s="17">
        <f t="shared" si="0"/>
        <v>56</v>
      </c>
      <c r="E58" s="49" t="s">
        <v>308</v>
      </c>
      <c r="F58" s="49" t="s">
        <v>309</v>
      </c>
      <c r="G58" s="49" t="s">
        <v>310</v>
      </c>
      <c r="H58" s="49" t="s">
        <v>311</v>
      </c>
      <c r="I58" s="49" t="s">
        <v>312</v>
      </c>
      <c r="J58" s="49" t="s">
        <v>313</v>
      </c>
      <c r="K58" s="49"/>
      <c r="L58" s="99">
        <v>4.29</v>
      </c>
      <c r="M58" s="51">
        <v>3</v>
      </c>
      <c r="N58" s="52">
        <f>COUNTIF(M29:M58,"&gt;0")</f>
        <v>23</v>
      </c>
      <c r="O58" s="81">
        <f>SUM(M29:M58)</f>
        <v>62</v>
      </c>
    </row>
    <row r="59" spans="1:15" ht="51" x14ac:dyDescent="0.25">
      <c r="A59" s="7" t="s">
        <v>100</v>
      </c>
      <c r="B59" s="134" t="s">
        <v>463</v>
      </c>
      <c r="C59" s="132" t="s">
        <v>101</v>
      </c>
      <c r="D59" s="17">
        <f t="shared" si="0"/>
        <v>57</v>
      </c>
      <c r="E59" s="45" t="s">
        <v>102</v>
      </c>
      <c r="F59" s="45" t="s">
        <v>103</v>
      </c>
      <c r="G59" s="45" t="s">
        <v>436</v>
      </c>
      <c r="H59" s="45" t="s">
        <v>437</v>
      </c>
      <c r="I59" s="45" t="s">
        <v>438</v>
      </c>
      <c r="J59" s="45" t="s">
        <v>439</v>
      </c>
      <c r="K59" s="45"/>
      <c r="L59" s="47">
        <v>26</v>
      </c>
      <c r="M59" s="46">
        <v>2</v>
      </c>
      <c r="N59" s="48"/>
      <c r="O59" s="77"/>
    </row>
    <row r="60" spans="1:15" ht="72.75" thickBot="1" x14ac:dyDescent="0.3">
      <c r="A60" s="7"/>
      <c r="B60" s="136"/>
      <c r="C60" s="133"/>
      <c r="D60" s="94">
        <f t="shared" si="0"/>
        <v>58</v>
      </c>
      <c r="E60" s="49" t="s">
        <v>314</v>
      </c>
      <c r="F60" s="49" t="s">
        <v>315</v>
      </c>
      <c r="G60" s="49" t="s">
        <v>316</v>
      </c>
      <c r="H60" s="49" t="s">
        <v>317</v>
      </c>
      <c r="I60" s="49" t="s">
        <v>318</v>
      </c>
      <c r="J60" s="49" t="s">
        <v>319</v>
      </c>
      <c r="K60" s="49"/>
      <c r="L60" s="67">
        <v>0.18</v>
      </c>
      <c r="M60" s="51">
        <v>1</v>
      </c>
      <c r="N60" s="52">
        <v>2</v>
      </c>
      <c r="O60" s="81">
        <f>SUM(M59:M60)</f>
        <v>3</v>
      </c>
    </row>
    <row r="61" spans="1:15" ht="60" x14ac:dyDescent="0.25">
      <c r="A61" s="7"/>
      <c r="B61" s="134" t="s">
        <v>104</v>
      </c>
      <c r="C61" s="137" t="s">
        <v>320</v>
      </c>
      <c r="D61" s="17">
        <f t="shared" si="0"/>
        <v>59</v>
      </c>
      <c r="E61" s="54" t="s">
        <v>321</v>
      </c>
      <c r="F61" s="54" t="s">
        <v>211</v>
      </c>
      <c r="G61" s="54" t="s">
        <v>322</v>
      </c>
      <c r="H61" s="54" t="s">
        <v>323</v>
      </c>
      <c r="I61" s="54" t="s">
        <v>324</v>
      </c>
      <c r="J61" s="54" t="s">
        <v>325</v>
      </c>
      <c r="K61" s="55" t="s">
        <v>445</v>
      </c>
      <c r="L61" s="18" t="s">
        <v>322</v>
      </c>
      <c r="M61" s="46">
        <v>4</v>
      </c>
      <c r="N61" s="48"/>
      <c r="O61" s="77"/>
    </row>
    <row r="62" spans="1:15" ht="96" x14ac:dyDescent="0.25">
      <c r="A62" s="7"/>
      <c r="B62" s="135"/>
      <c r="C62" s="138"/>
      <c r="D62" s="17">
        <f t="shared" si="0"/>
        <v>60</v>
      </c>
      <c r="E62" s="18" t="s">
        <v>326</v>
      </c>
      <c r="F62" s="18" t="s">
        <v>211</v>
      </c>
      <c r="G62" s="18" t="s">
        <v>327</v>
      </c>
      <c r="H62" s="18" t="s">
        <v>328</v>
      </c>
      <c r="I62" s="18" t="s">
        <v>329</v>
      </c>
      <c r="J62" s="18" t="s">
        <v>330</v>
      </c>
      <c r="K62" s="30" t="s">
        <v>445</v>
      </c>
      <c r="L62" s="18" t="s">
        <v>327</v>
      </c>
      <c r="M62" s="17">
        <v>4</v>
      </c>
      <c r="N62" s="34"/>
      <c r="O62" s="78"/>
    </row>
    <row r="63" spans="1:15" ht="120" x14ac:dyDescent="0.25">
      <c r="A63" s="7"/>
      <c r="B63" s="135"/>
      <c r="C63" s="138"/>
      <c r="D63" s="17">
        <f t="shared" si="0"/>
        <v>61</v>
      </c>
      <c r="E63" s="18" t="s">
        <v>331</v>
      </c>
      <c r="F63" s="18" t="s">
        <v>211</v>
      </c>
      <c r="G63" s="18" t="s">
        <v>332</v>
      </c>
      <c r="H63" s="18" t="s">
        <v>333</v>
      </c>
      <c r="I63" s="18" t="s">
        <v>334</v>
      </c>
      <c r="J63" s="18" t="s">
        <v>335</v>
      </c>
      <c r="K63" s="30" t="s">
        <v>445</v>
      </c>
      <c r="L63" s="18" t="s">
        <v>449</v>
      </c>
      <c r="M63" s="17">
        <v>3</v>
      </c>
      <c r="N63" s="34"/>
      <c r="O63" s="78"/>
    </row>
    <row r="64" spans="1:15" ht="108" x14ac:dyDescent="0.25">
      <c r="A64" s="7"/>
      <c r="B64" s="135"/>
      <c r="C64" s="138"/>
      <c r="D64" s="17">
        <f t="shared" si="0"/>
        <v>62</v>
      </c>
      <c r="E64" s="18" t="s">
        <v>336</v>
      </c>
      <c r="F64" s="18" t="s">
        <v>211</v>
      </c>
      <c r="G64" s="18" t="s">
        <v>337</v>
      </c>
      <c r="H64" s="18" t="s">
        <v>338</v>
      </c>
      <c r="I64" s="18" t="s">
        <v>339</v>
      </c>
      <c r="J64" s="18" t="s">
        <v>340</v>
      </c>
      <c r="K64" s="30" t="s">
        <v>445</v>
      </c>
      <c r="L64" s="18" t="s">
        <v>450</v>
      </c>
      <c r="M64" s="17">
        <v>4</v>
      </c>
      <c r="N64" s="34"/>
      <c r="O64" s="78"/>
    </row>
    <row r="65" spans="1:15" ht="72" x14ac:dyDescent="0.25">
      <c r="A65" s="7"/>
      <c r="B65" s="135"/>
      <c r="C65" s="138"/>
      <c r="D65" s="17">
        <f t="shared" si="0"/>
        <v>63</v>
      </c>
      <c r="E65" s="18" t="s">
        <v>341</v>
      </c>
      <c r="F65" s="18" t="s">
        <v>211</v>
      </c>
      <c r="G65" s="18" t="s">
        <v>488</v>
      </c>
      <c r="H65" s="18" t="s">
        <v>342</v>
      </c>
      <c r="I65" s="18" t="s">
        <v>343</v>
      </c>
      <c r="J65" s="18" t="s">
        <v>344</v>
      </c>
      <c r="K65" s="30" t="s">
        <v>445</v>
      </c>
      <c r="L65" s="18" t="s">
        <v>489</v>
      </c>
      <c r="M65" s="17">
        <v>4</v>
      </c>
      <c r="N65" s="34"/>
      <c r="O65" s="78"/>
    </row>
    <row r="66" spans="1:15" ht="132" x14ac:dyDescent="0.25">
      <c r="A66" s="7"/>
      <c r="B66" s="135"/>
      <c r="C66" s="138" t="s">
        <v>345</v>
      </c>
      <c r="D66" s="17">
        <f t="shared" si="0"/>
        <v>64</v>
      </c>
      <c r="E66" s="18" t="s">
        <v>346</v>
      </c>
      <c r="F66" s="18" t="s">
        <v>211</v>
      </c>
      <c r="G66" s="18" t="s">
        <v>347</v>
      </c>
      <c r="H66" s="18" t="s">
        <v>348</v>
      </c>
      <c r="I66" s="18" t="s">
        <v>349</v>
      </c>
      <c r="J66" s="18" t="s">
        <v>350</v>
      </c>
      <c r="K66" s="30" t="s">
        <v>445</v>
      </c>
      <c r="L66" s="18" t="s">
        <v>451</v>
      </c>
      <c r="M66" s="17">
        <v>3</v>
      </c>
      <c r="N66" s="34"/>
      <c r="O66" s="78"/>
    </row>
    <row r="67" spans="1:15" ht="84" x14ac:dyDescent="0.25">
      <c r="A67" s="7"/>
      <c r="B67" s="135"/>
      <c r="C67" s="138"/>
      <c r="D67" s="17">
        <f t="shared" si="0"/>
        <v>65</v>
      </c>
      <c r="E67" s="18" t="s">
        <v>351</v>
      </c>
      <c r="F67" s="18" t="s">
        <v>211</v>
      </c>
      <c r="G67" s="18" t="s">
        <v>352</v>
      </c>
      <c r="H67" s="18" t="s">
        <v>353</v>
      </c>
      <c r="I67" s="18" t="s">
        <v>354</v>
      </c>
      <c r="J67" s="18" t="s">
        <v>355</v>
      </c>
      <c r="K67" s="30" t="s">
        <v>445</v>
      </c>
      <c r="L67" s="18" t="s">
        <v>452</v>
      </c>
      <c r="M67" s="17">
        <v>4</v>
      </c>
      <c r="N67" s="34"/>
      <c r="O67" s="78"/>
    </row>
    <row r="68" spans="1:15" ht="108" x14ac:dyDescent="0.25">
      <c r="A68" s="7"/>
      <c r="B68" s="135"/>
      <c r="C68" s="138"/>
      <c r="D68" s="17">
        <f t="shared" si="0"/>
        <v>66</v>
      </c>
      <c r="E68" s="18" t="s">
        <v>356</v>
      </c>
      <c r="F68" s="18" t="s">
        <v>211</v>
      </c>
      <c r="G68" s="18" t="s">
        <v>357</v>
      </c>
      <c r="H68" s="18" t="s">
        <v>358</v>
      </c>
      <c r="I68" s="18" t="s">
        <v>359</v>
      </c>
      <c r="J68" s="18" t="s">
        <v>360</v>
      </c>
      <c r="K68" s="30" t="s">
        <v>445</v>
      </c>
      <c r="L68" s="18" t="s">
        <v>453</v>
      </c>
      <c r="M68" s="17">
        <v>3</v>
      </c>
      <c r="N68" s="34"/>
      <c r="O68" s="78"/>
    </row>
    <row r="69" spans="1:15" ht="60" x14ac:dyDescent="0.25">
      <c r="A69" s="7"/>
      <c r="B69" s="135"/>
      <c r="C69" s="138"/>
      <c r="D69" s="17">
        <f t="shared" si="0"/>
        <v>67</v>
      </c>
      <c r="E69" s="68" t="s">
        <v>361</v>
      </c>
      <c r="F69" s="68" t="s">
        <v>362</v>
      </c>
      <c r="G69" s="68"/>
      <c r="H69" s="68"/>
      <c r="I69" s="68"/>
      <c r="J69" s="68"/>
      <c r="K69" s="18"/>
      <c r="L69" s="32"/>
      <c r="M69" s="17"/>
      <c r="N69" s="34"/>
      <c r="O69" s="78"/>
    </row>
    <row r="70" spans="1:15" ht="96" x14ac:dyDescent="0.25">
      <c r="A70" s="7"/>
      <c r="B70" s="135"/>
      <c r="C70" s="138"/>
      <c r="D70" s="17">
        <f t="shared" ref="D70:D85" si="1">D69+1</f>
        <v>68</v>
      </c>
      <c r="E70" s="18" t="s">
        <v>363</v>
      </c>
      <c r="F70" s="18" t="s">
        <v>211</v>
      </c>
      <c r="G70" s="18" t="s">
        <v>364</v>
      </c>
      <c r="H70" s="18" t="s">
        <v>365</v>
      </c>
      <c r="I70" s="18" t="s">
        <v>366</v>
      </c>
      <c r="J70" s="18" t="s">
        <v>367</v>
      </c>
      <c r="K70" s="30" t="s">
        <v>445</v>
      </c>
      <c r="L70" s="18" t="s">
        <v>454</v>
      </c>
      <c r="M70" s="17">
        <v>3</v>
      </c>
      <c r="N70" s="34"/>
      <c r="O70" s="78"/>
    </row>
    <row r="71" spans="1:15" ht="84" x14ac:dyDescent="0.25">
      <c r="A71" s="7"/>
      <c r="B71" s="135"/>
      <c r="C71" s="138"/>
      <c r="D71" s="17">
        <f t="shared" si="1"/>
        <v>69</v>
      </c>
      <c r="E71" s="18" t="s">
        <v>368</v>
      </c>
      <c r="F71" s="18" t="s">
        <v>211</v>
      </c>
      <c r="G71" s="18" t="s">
        <v>369</v>
      </c>
      <c r="H71" s="18" t="s">
        <v>370</v>
      </c>
      <c r="I71" s="18" t="s">
        <v>371</v>
      </c>
      <c r="J71" s="18" t="s">
        <v>372</v>
      </c>
      <c r="K71" s="30" t="s">
        <v>445</v>
      </c>
      <c r="L71" s="18" t="s">
        <v>455</v>
      </c>
      <c r="M71" s="17">
        <v>4</v>
      </c>
      <c r="N71" s="34"/>
      <c r="O71" s="78"/>
    </row>
    <row r="72" spans="1:15" ht="120" x14ac:dyDescent="0.25">
      <c r="A72" s="7"/>
      <c r="B72" s="135"/>
      <c r="C72" s="138"/>
      <c r="D72" s="17">
        <f t="shared" si="1"/>
        <v>70</v>
      </c>
      <c r="E72" s="18" t="s">
        <v>373</v>
      </c>
      <c r="F72" s="18" t="s">
        <v>211</v>
      </c>
      <c r="G72" s="18" t="s">
        <v>374</v>
      </c>
      <c r="H72" s="18" t="s">
        <v>375</v>
      </c>
      <c r="I72" s="18" t="s">
        <v>376</v>
      </c>
      <c r="J72" s="18" t="s">
        <v>377</v>
      </c>
      <c r="K72" s="30" t="s">
        <v>445</v>
      </c>
      <c r="L72" s="18" t="s">
        <v>456</v>
      </c>
      <c r="M72" s="17">
        <v>2</v>
      </c>
      <c r="N72" s="34"/>
      <c r="O72" s="78"/>
    </row>
    <row r="73" spans="1:15" ht="72" x14ac:dyDescent="0.25">
      <c r="A73" s="7"/>
      <c r="B73" s="135"/>
      <c r="C73" s="138"/>
      <c r="D73" s="17">
        <f t="shared" si="1"/>
        <v>71</v>
      </c>
      <c r="E73" s="18" t="s">
        <v>378</v>
      </c>
      <c r="F73" s="18" t="s">
        <v>211</v>
      </c>
      <c r="G73" s="18" t="s">
        <v>379</v>
      </c>
      <c r="H73" s="18" t="s">
        <v>380</v>
      </c>
      <c r="I73" s="18" t="s">
        <v>381</v>
      </c>
      <c r="J73" s="18" t="s">
        <v>382</v>
      </c>
      <c r="K73" s="30" t="s">
        <v>445</v>
      </c>
      <c r="L73" s="18" t="s">
        <v>379</v>
      </c>
      <c r="M73" s="17">
        <v>4</v>
      </c>
      <c r="N73" s="34"/>
      <c r="O73" s="78"/>
    </row>
    <row r="74" spans="1:15" ht="72" x14ac:dyDescent="0.25">
      <c r="A74" s="7"/>
      <c r="B74" s="135"/>
      <c r="C74" s="139" t="s">
        <v>383</v>
      </c>
      <c r="D74" s="17">
        <f t="shared" si="1"/>
        <v>72</v>
      </c>
      <c r="E74" s="18" t="s">
        <v>384</v>
      </c>
      <c r="F74" s="18" t="s">
        <v>211</v>
      </c>
      <c r="G74" s="18" t="s">
        <v>385</v>
      </c>
      <c r="H74" s="18" t="s">
        <v>386</v>
      </c>
      <c r="I74" s="18" t="s">
        <v>387</v>
      </c>
      <c r="J74" s="18" t="s">
        <v>388</v>
      </c>
      <c r="K74" s="30" t="s">
        <v>445</v>
      </c>
      <c r="L74" s="18" t="s">
        <v>457</v>
      </c>
      <c r="M74" s="17">
        <v>3</v>
      </c>
      <c r="N74" s="34"/>
      <c r="O74" s="78"/>
    </row>
    <row r="75" spans="1:15" ht="108" x14ac:dyDescent="0.25">
      <c r="A75" s="7"/>
      <c r="B75" s="135"/>
      <c r="C75" s="140"/>
      <c r="D75" s="17">
        <f t="shared" si="1"/>
        <v>73</v>
      </c>
      <c r="E75" s="18" t="s">
        <v>389</v>
      </c>
      <c r="F75" s="18" t="s">
        <v>211</v>
      </c>
      <c r="G75" s="18" t="s">
        <v>390</v>
      </c>
      <c r="H75" s="18" t="s">
        <v>391</v>
      </c>
      <c r="I75" s="18" t="s">
        <v>392</v>
      </c>
      <c r="J75" s="18" t="s">
        <v>393</v>
      </c>
      <c r="K75" s="30" t="s">
        <v>445</v>
      </c>
      <c r="L75" s="18" t="s">
        <v>390</v>
      </c>
      <c r="M75" s="17">
        <v>4</v>
      </c>
      <c r="N75" s="34"/>
      <c r="O75" s="78"/>
    </row>
    <row r="76" spans="1:15" ht="96" x14ac:dyDescent="0.25">
      <c r="A76" s="7"/>
      <c r="B76" s="135"/>
      <c r="C76" s="140"/>
      <c r="D76" s="17">
        <f t="shared" si="1"/>
        <v>74</v>
      </c>
      <c r="E76" s="68" t="s">
        <v>394</v>
      </c>
      <c r="F76" s="68" t="s">
        <v>395</v>
      </c>
      <c r="G76" s="68"/>
      <c r="H76" s="68"/>
      <c r="I76" s="68"/>
      <c r="J76" s="68"/>
      <c r="K76" s="18"/>
      <c r="L76" s="93"/>
      <c r="M76" s="17"/>
      <c r="N76" s="34"/>
      <c r="O76" s="78"/>
    </row>
    <row r="77" spans="1:15" ht="72" x14ac:dyDescent="0.25">
      <c r="A77" s="7"/>
      <c r="B77" s="135"/>
      <c r="C77" s="140"/>
      <c r="D77" s="17">
        <f t="shared" si="1"/>
        <v>75</v>
      </c>
      <c r="E77" s="18" t="s">
        <v>396</v>
      </c>
      <c r="F77" s="18" t="s">
        <v>211</v>
      </c>
      <c r="G77" s="18" t="s">
        <v>397</v>
      </c>
      <c r="H77" s="18" t="s">
        <v>398</v>
      </c>
      <c r="I77" s="18" t="s">
        <v>399</v>
      </c>
      <c r="J77" s="18" t="s">
        <v>400</v>
      </c>
      <c r="K77" s="30" t="s">
        <v>445</v>
      </c>
      <c r="L77" s="18" t="s">
        <v>458</v>
      </c>
      <c r="M77" s="17">
        <v>3</v>
      </c>
      <c r="N77" s="34"/>
      <c r="O77" s="78"/>
    </row>
    <row r="78" spans="1:15" ht="60" x14ac:dyDescent="0.25">
      <c r="A78" s="7"/>
      <c r="B78" s="135"/>
      <c r="C78" s="141"/>
      <c r="D78" s="17">
        <f t="shared" si="1"/>
        <v>76</v>
      </c>
      <c r="E78" s="18" t="s">
        <v>401</v>
      </c>
      <c r="F78" s="18" t="s">
        <v>211</v>
      </c>
      <c r="G78" s="18" t="s">
        <v>402</v>
      </c>
      <c r="H78" s="18" t="s">
        <v>403</v>
      </c>
      <c r="I78" s="18" t="s">
        <v>404</v>
      </c>
      <c r="J78" s="18" t="s">
        <v>405</v>
      </c>
      <c r="K78" s="30" t="s">
        <v>445</v>
      </c>
      <c r="L78" s="18" t="s">
        <v>459</v>
      </c>
      <c r="M78" s="17">
        <v>3</v>
      </c>
      <c r="N78" s="34"/>
      <c r="O78" s="78"/>
    </row>
    <row r="79" spans="1:15" ht="120" x14ac:dyDescent="0.25">
      <c r="A79" s="7"/>
      <c r="B79" s="135"/>
      <c r="C79" s="23" t="s">
        <v>406</v>
      </c>
      <c r="D79" s="17">
        <f t="shared" si="1"/>
        <v>77</v>
      </c>
      <c r="E79" s="18" t="s">
        <v>407</v>
      </c>
      <c r="F79" s="18" t="s">
        <v>211</v>
      </c>
      <c r="G79" s="18" t="s">
        <v>408</v>
      </c>
      <c r="H79" s="18" t="s">
        <v>409</v>
      </c>
      <c r="I79" s="18" t="s">
        <v>410</v>
      </c>
      <c r="J79" s="18" t="s">
        <v>411</v>
      </c>
      <c r="K79" s="30" t="s">
        <v>445</v>
      </c>
      <c r="L79" s="18" t="s">
        <v>460</v>
      </c>
      <c r="M79" s="17">
        <v>3</v>
      </c>
      <c r="N79" s="34"/>
      <c r="O79" s="78"/>
    </row>
    <row r="80" spans="1:15" ht="204" x14ac:dyDescent="0.25">
      <c r="A80" s="7"/>
      <c r="B80" s="135"/>
      <c r="C80" s="138" t="s">
        <v>412</v>
      </c>
      <c r="D80" s="17">
        <f t="shared" si="1"/>
        <v>78</v>
      </c>
      <c r="E80" s="18" t="s">
        <v>413</v>
      </c>
      <c r="F80" s="18" t="s">
        <v>211</v>
      </c>
      <c r="G80" s="18" t="s">
        <v>414</v>
      </c>
      <c r="H80" s="18" t="s">
        <v>415</v>
      </c>
      <c r="I80" s="18" t="s">
        <v>416</v>
      </c>
      <c r="J80" s="18" t="s">
        <v>417</v>
      </c>
      <c r="K80" s="30" t="s">
        <v>445</v>
      </c>
      <c r="L80" s="18" t="s">
        <v>461</v>
      </c>
      <c r="M80" s="17">
        <v>3</v>
      </c>
      <c r="N80" s="34"/>
      <c r="O80" s="78"/>
    </row>
    <row r="81" spans="1:21" ht="72" x14ac:dyDescent="0.25">
      <c r="A81" s="7"/>
      <c r="B81" s="135"/>
      <c r="C81" s="138"/>
      <c r="D81" s="17">
        <f t="shared" si="1"/>
        <v>79</v>
      </c>
      <c r="E81" s="18" t="s">
        <v>418</v>
      </c>
      <c r="F81" s="18" t="s">
        <v>211</v>
      </c>
      <c r="G81" s="18" t="s">
        <v>419</v>
      </c>
      <c r="H81" s="18" t="s">
        <v>420</v>
      </c>
      <c r="I81" s="18" t="s">
        <v>421</v>
      </c>
      <c r="J81" s="18" t="s">
        <v>422</v>
      </c>
      <c r="K81" s="30" t="s">
        <v>445</v>
      </c>
      <c r="L81" s="18" t="s">
        <v>419</v>
      </c>
      <c r="M81" s="17">
        <v>4</v>
      </c>
      <c r="N81" s="34"/>
      <c r="O81" s="78"/>
    </row>
    <row r="82" spans="1:21" ht="56.25" x14ac:dyDescent="0.25">
      <c r="A82" s="7"/>
      <c r="B82" s="135"/>
      <c r="C82" s="138"/>
      <c r="D82" s="17">
        <f t="shared" si="1"/>
        <v>80</v>
      </c>
      <c r="E82" s="18" t="s">
        <v>423</v>
      </c>
      <c r="F82" s="18" t="s">
        <v>211</v>
      </c>
      <c r="G82" s="18" t="s">
        <v>424</v>
      </c>
      <c r="H82" s="18" t="s">
        <v>425</v>
      </c>
      <c r="I82" s="18" t="s">
        <v>426</v>
      </c>
      <c r="J82" s="18" t="s">
        <v>427</v>
      </c>
      <c r="K82" s="30" t="s">
        <v>445</v>
      </c>
      <c r="L82" s="18" t="s">
        <v>425</v>
      </c>
      <c r="M82" s="17">
        <v>3</v>
      </c>
      <c r="N82" s="34"/>
      <c r="O82" s="78"/>
    </row>
    <row r="83" spans="1:21" ht="132" x14ac:dyDescent="0.25">
      <c r="A83" s="7"/>
      <c r="B83" s="135"/>
      <c r="C83" s="138"/>
      <c r="D83" s="17">
        <f t="shared" si="1"/>
        <v>81</v>
      </c>
      <c r="E83" s="18" t="s">
        <v>428</v>
      </c>
      <c r="F83" s="18" t="s">
        <v>211</v>
      </c>
      <c r="G83" s="18" t="s">
        <v>429</v>
      </c>
      <c r="H83" s="18" t="s">
        <v>430</v>
      </c>
      <c r="I83" s="18" t="s">
        <v>431</v>
      </c>
      <c r="J83" s="18" t="s">
        <v>432</v>
      </c>
      <c r="K83" s="30" t="s">
        <v>445</v>
      </c>
      <c r="L83" s="18" t="s">
        <v>462</v>
      </c>
      <c r="M83" s="17">
        <v>3</v>
      </c>
      <c r="N83" s="34"/>
      <c r="O83" s="78"/>
    </row>
    <row r="84" spans="1:21" ht="72" x14ac:dyDescent="0.25">
      <c r="A84" s="7"/>
      <c r="B84" s="135"/>
      <c r="C84" s="138"/>
      <c r="D84" s="17">
        <f t="shared" si="1"/>
        <v>82</v>
      </c>
      <c r="E84" s="18" t="s">
        <v>124</v>
      </c>
      <c r="F84" s="18" t="s">
        <v>105</v>
      </c>
      <c r="G84" s="18" t="s">
        <v>106</v>
      </c>
      <c r="H84" s="18" t="s">
        <v>107</v>
      </c>
      <c r="I84" s="18" t="s">
        <v>108</v>
      </c>
      <c r="J84" s="18" t="s">
        <v>109</v>
      </c>
      <c r="K84" s="18"/>
      <c r="L84" s="93">
        <v>68.900000000000006</v>
      </c>
      <c r="M84" s="17">
        <v>2</v>
      </c>
      <c r="N84" s="34"/>
      <c r="O84" s="78"/>
    </row>
    <row r="85" spans="1:21" ht="92.1" customHeight="1" thickBot="1" x14ac:dyDescent="0.3">
      <c r="A85" s="7" t="s">
        <v>104</v>
      </c>
      <c r="B85" s="136"/>
      <c r="C85" s="143"/>
      <c r="D85" s="94">
        <f t="shared" si="1"/>
        <v>83</v>
      </c>
      <c r="E85" s="49" t="s">
        <v>110</v>
      </c>
      <c r="F85" s="49" t="s">
        <v>111</v>
      </c>
      <c r="G85" s="49" t="s">
        <v>112</v>
      </c>
      <c r="H85" s="49" t="s">
        <v>113</v>
      </c>
      <c r="I85" s="49" t="s">
        <v>114</v>
      </c>
      <c r="J85" s="49" t="s">
        <v>115</v>
      </c>
      <c r="K85" s="49"/>
      <c r="L85" s="50">
        <v>31.1</v>
      </c>
      <c r="M85" s="56">
        <v>2</v>
      </c>
      <c r="N85" s="52">
        <f>COUNTIF(M61:M85,"&gt;0")</f>
        <v>23</v>
      </c>
      <c r="O85" s="81">
        <f>SUM(M61:M85)</f>
        <v>75</v>
      </c>
    </row>
    <row r="87" spans="1:21" ht="63.75" customHeight="1" x14ac:dyDescent="0.25">
      <c r="D87" s="82"/>
      <c r="E87" s="83" t="s">
        <v>464</v>
      </c>
      <c r="Q87" s="85" t="s">
        <v>491</v>
      </c>
      <c r="R87" s="85" t="s">
        <v>493</v>
      </c>
      <c r="S87" s="85" t="s">
        <v>116</v>
      </c>
      <c r="T87" s="85" t="s">
        <v>117</v>
      </c>
      <c r="U87" s="85" t="s">
        <v>492</v>
      </c>
    </row>
    <row r="88" spans="1:21" ht="18" x14ac:dyDescent="0.25">
      <c r="Q88" s="86" t="s">
        <v>11</v>
      </c>
      <c r="R88" s="87">
        <f>N28</f>
        <v>18</v>
      </c>
      <c r="S88" s="87">
        <f>R88*4</f>
        <v>72</v>
      </c>
      <c r="T88" s="87">
        <f>O28</f>
        <v>47</v>
      </c>
      <c r="U88" s="88">
        <f>T88/S88</f>
        <v>0.65277777777777779</v>
      </c>
    </row>
    <row r="89" spans="1:21" ht="40.5" customHeight="1" x14ac:dyDescent="0.25">
      <c r="Q89" s="86" t="s">
        <v>54</v>
      </c>
      <c r="R89" s="87">
        <f>N58</f>
        <v>23</v>
      </c>
      <c r="S89" s="87">
        <f>R89*4</f>
        <v>92</v>
      </c>
      <c r="T89" s="87">
        <f>O58</f>
        <v>62</v>
      </c>
      <c r="U89" s="88">
        <f>T89/S89</f>
        <v>0.67391304347826086</v>
      </c>
    </row>
    <row r="90" spans="1:21" ht="28.5" customHeight="1" x14ac:dyDescent="0.25">
      <c r="Q90" s="86" t="s">
        <v>463</v>
      </c>
      <c r="R90" s="87">
        <f>N60</f>
        <v>2</v>
      </c>
      <c r="S90" s="87">
        <f>R90*4</f>
        <v>8</v>
      </c>
      <c r="T90" s="87">
        <f>O60</f>
        <v>3</v>
      </c>
      <c r="U90" s="88">
        <f>T90/S90</f>
        <v>0.375</v>
      </c>
    </row>
    <row r="91" spans="1:21" ht="27" customHeight="1" x14ac:dyDescent="0.25">
      <c r="Q91" s="86" t="s">
        <v>104</v>
      </c>
      <c r="R91" s="89">
        <f>N85</f>
        <v>23</v>
      </c>
      <c r="S91" s="87">
        <f>R91*4</f>
        <v>92</v>
      </c>
      <c r="T91" s="87">
        <f>O85</f>
        <v>75</v>
      </c>
      <c r="U91" s="88">
        <f>T91/S91</f>
        <v>0.81521739130434778</v>
      </c>
    </row>
    <row r="92" spans="1:21" ht="36" x14ac:dyDescent="0.25">
      <c r="O92" s="80"/>
      <c r="Q92" s="90" t="s">
        <v>494</v>
      </c>
      <c r="R92" s="103">
        <f>R88+R89+R90+R91</f>
        <v>66</v>
      </c>
      <c r="S92" s="91">
        <f>SUM(S88:S91)</f>
        <v>264</v>
      </c>
      <c r="T92" s="91">
        <f>T88+T89+T90+T91</f>
        <v>187</v>
      </c>
      <c r="U92" s="104">
        <f>SUM(U88:U91)/4</f>
        <v>0.62922705314009664</v>
      </c>
    </row>
    <row r="93" spans="1:21" ht="31.5" customHeight="1" x14ac:dyDescent="0.25">
      <c r="Q93" s="126" t="s">
        <v>133</v>
      </c>
      <c r="R93" s="126"/>
      <c r="S93" s="126"/>
      <c r="T93" s="126"/>
      <c r="U93" s="151" t="s">
        <v>120</v>
      </c>
    </row>
    <row r="95" spans="1:21" x14ac:dyDescent="0.25">
      <c r="Q95" s="69" t="s">
        <v>497</v>
      </c>
      <c r="R95" s="70" t="s">
        <v>118</v>
      </c>
    </row>
    <row r="96" spans="1:21" x14ac:dyDescent="0.25">
      <c r="I96" s="16"/>
      <c r="J96" s="16"/>
      <c r="K96" s="16"/>
      <c r="Q96" s="71" t="s">
        <v>120</v>
      </c>
      <c r="R96" s="72" t="s">
        <v>119</v>
      </c>
    </row>
    <row r="97" spans="9:18" x14ac:dyDescent="0.25">
      <c r="I97" s="16"/>
      <c r="J97" s="16"/>
      <c r="K97" s="16"/>
      <c r="Q97" s="73" t="s">
        <v>496</v>
      </c>
      <c r="R97" s="72" t="s">
        <v>121</v>
      </c>
    </row>
    <row r="98" spans="9:18" x14ac:dyDescent="0.25">
      <c r="I98" s="16"/>
      <c r="J98" s="16"/>
      <c r="K98" s="16"/>
      <c r="Q98" s="74" t="s">
        <v>495</v>
      </c>
      <c r="R98" s="75" t="s">
        <v>122</v>
      </c>
    </row>
    <row r="99" spans="9:18" x14ac:dyDescent="0.25">
      <c r="I99" s="16"/>
      <c r="J99" s="16"/>
      <c r="K99" s="16"/>
    </row>
  </sheetData>
  <autoFilter ref="A1:Q85" xr:uid="{AFB2E055-51F0-437A-9A51-B564DDB96635}">
    <filterColumn colId="6" showButton="0"/>
    <filterColumn colId="7" showButton="0"/>
    <filterColumn colId="8" showButton="0"/>
  </autoFilter>
  <mergeCells count="40">
    <mergeCell ref="A3:A25"/>
    <mergeCell ref="C11:C13"/>
    <mergeCell ref="A1:A2"/>
    <mergeCell ref="B1:B2"/>
    <mergeCell ref="C1:C2"/>
    <mergeCell ref="C5:C7"/>
    <mergeCell ref="C3:C4"/>
    <mergeCell ref="B3:B28"/>
    <mergeCell ref="C25:C26"/>
    <mergeCell ref="C8:C10"/>
    <mergeCell ref="C17:C19"/>
    <mergeCell ref="C20:C22"/>
    <mergeCell ref="C23:C24"/>
    <mergeCell ref="C27:C28"/>
    <mergeCell ref="B61:B85"/>
    <mergeCell ref="C61:C65"/>
    <mergeCell ref="C66:C73"/>
    <mergeCell ref="C74:C78"/>
    <mergeCell ref="A32:A45"/>
    <mergeCell ref="C32:C33"/>
    <mergeCell ref="C80:C85"/>
    <mergeCell ref="B29:B58"/>
    <mergeCell ref="B59:B60"/>
    <mergeCell ref="Q93:T93"/>
    <mergeCell ref="C29:C31"/>
    <mergeCell ref="C48:C54"/>
    <mergeCell ref="E53:E54"/>
    <mergeCell ref="C55:C58"/>
    <mergeCell ref="C59:C60"/>
    <mergeCell ref="N1:N2"/>
    <mergeCell ref="O1:O2"/>
    <mergeCell ref="K1:K2"/>
    <mergeCell ref="K3:K4"/>
    <mergeCell ref="C35:C47"/>
    <mergeCell ref="G1:J1"/>
    <mergeCell ref="L1:L2"/>
    <mergeCell ref="M1:M2"/>
    <mergeCell ref="D1:D2"/>
    <mergeCell ref="E1:E2"/>
    <mergeCell ref="F1:F2"/>
  </mergeCells>
  <conditionalFormatting sqref="M3:M85">
    <cfRule type="cellIs" dxfId="3" priority="1" operator="equal">
      <formula>4</formula>
    </cfRule>
    <cfRule type="cellIs" dxfId="2" priority="2" operator="equal">
      <formula>3</formula>
    </cfRule>
    <cfRule type="cellIs" dxfId="1" priority="3" operator="equal">
      <formula>2</formula>
    </cfRule>
    <cfRule type="cellIs" dxfId="0" priority="4" operator="equal">
      <formula>1</formula>
    </cfRule>
  </conditionalFormatting>
  <pageMargins left="0.75" right="0.75" top="1" bottom="1" header="0.51180555555555496" footer="0.51180555555555496"/>
  <pageSetup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176</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Burro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sd</dc:creator>
  <dc:description/>
  <cp:lastModifiedBy>Marxia</cp:lastModifiedBy>
  <cp:revision>32</cp:revision>
  <dcterms:created xsi:type="dcterms:W3CDTF">2022-06-02T22:27:32Z</dcterms:created>
  <dcterms:modified xsi:type="dcterms:W3CDTF">2023-07-11T17:00:05Z</dcterms:modified>
  <dc:language>es-ES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